
<file path=[Content_Types].xml><?xml version="1.0" encoding="utf-8"?>
<Types xmlns="http://schemas.openxmlformats.org/package/2006/content-types">
  <Override PartName="/xl/chartsheets/sheet17.xml" ContentType="application/vnd.openxmlformats-officedocument.spreadsheetml.chartsheet+xml"/>
  <Override PartName="/xl/chartsheets/sheet24.xml" ContentType="application/vnd.openxmlformats-officedocument.spreadsheetml.chartsheet+xml"/>
  <Override PartName="/xl/worksheets/sheet13.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worksheets/sheet7.xml" ContentType="application/vnd.openxmlformats-officedocument.spreadsheetml.worksheet+xml"/>
  <Override PartName="/xl/chartsheets/sheet13.xml" ContentType="application/vnd.openxmlformats-officedocument.spreadsheetml.chartsheet+xml"/>
  <Override PartName="/xl/chartsheets/sheet31.xml" ContentType="application/vnd.openxmlformats-officedocument.spreadsheetml.chartsheet+xml"/>
  <Override PartName="/xl/drawings/drawing17.xml" ContentType="application/vnd.openxmlformats-officedocument.drawing+xml"/>
  <Override PartName="/xl/drawings/drawing28.xml" ContentType="application/vnd.openxmlformats-officedocument.drawing+xml"/>
  <Default Extension="xml" ContentType="application/xml"/>
  <Override PartName="/xl/chartsheets/sheet20.xml" ContentType="application/vnd.openxmlformats-officedocument.spreadsheetml.chartsheet+xml"/>
  <Override PartName="/xl/drawings/drawing2.xml" ContentType="application/vnd.openxmlformats-officedocument.drawing+xml"/>
  <Override PartName="/xl/worksheets/sheet3.xml" ContentType="application/vnd.openxmlformats-officedocument.spreadsheetml.worksheet+xml"/>
  <Override PartName="/xl/chartsheets/sheet8.xml" ContentType="application/vnd.openxmlformats-officedocument.spreadsheetml.chartsheet+xml"/>
  <Override PartName="/xl/drawings/drawing13.xml" ContentType="application/vnd.openxmlformats-officedocument.drawing+xml"/>
  <Override PartName="/xl/drawings/drawing24.xml" ContentType="application/vnd.openxmlformats-officedocument.drawing+xml"/>
  <Override PartName="/xl/charts/chart27.xml" ContentType="application/vnd.openxmlformats-officedocument.drawingml.chart+xml"/>
  <Override PartName="/xl/chartsheets/sheet4.xml" ContentType="application/vnd.openxmlformats-officedocument.spreadsheetml.chartsheet+xml"/>
  <Override PartName="/xl/externalLinks/externalLink1.xml" ContentType="application/vnd.openxmlformats-officedocument.spreadsheetml.externalLink+xml"/>
  <Override PartName="/xl/charts/chart16.xml" ContentType="application/vnd.openxmlformats-officedocument.drawingml.chart+xml"/>
  <Override PartName="/xl/drawings/drawing20.xml" ContentType="application/vnd.openxmlformats-officedocument.drawing+xml"/>
  <Override PartName="/xl/drawings/drawing31.xml" ContentType="application/vnd.openxmlformats-officedocument.drawing+xml"/>
  <Override PartName="/xl/charts/chart34.xml" ContentType="application/vnd.openxmlformats-officedocument.drawingml.chart+xml"/>
  <Override PartName="/xl/chartsheets/sheet2.xml" ContentType="application/vnd.openxmlformats-officedocument.spreadsheetml.chartshee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chartsheets/sheet29.xml" ContentType="application/vnd.openxmlformats-officedocument.spreadsheetml.chart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30.xml" ContentType="application/vnd.openxmlformats-officedocument.drawingml.chart+xml"/>
  <Override PartName="/xl/chartsheets/sheet18.xml" ContentType="application/vnd.openxmlformats-officedocument.spreadsheetml.chartsheet+xml"/>
  <Override PartName="/xl/chartsheets/sheet27.xml" ContentType="application/vnd.openxmlformats-officedocument.spreadsheetml.chartsheet+xml"/>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chartsheets/sheet16.xml" ContentType="application/vnd.openxmlformats-officedocument.spreadsheetml.chartsheet+xml"/>
  <Override PartName="/xl/chartsheets/sheet25.xml" ContentType="application/vnd.openxmlformats-officedocument.spreadsheetml.chartsheet+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chartsheets/sheet14.xml" ContentType="application/vnd.openxmlformats-officedocument.spreadsheetml.chartsheet+xml"/>
  <Override PartName="/xl/chartsheets/sheet23.xml" ContentType="application/vnd.openxmlformats-officedocument.spreadsheetml.chartsheet+xml"/>
  <Override PartName="/xl/worksheets/sheet12.xml" ContentType="application/vnd.openxmlformats-officedocument.spreadsheetml.worksheet+xml"/>
  <Override PartName="/xl/chartsheets/sheet32.xml" ContentType="application/vnd.openxmlformats-officedocument.spreadsheetml.chart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chartsheets/sheet9.xml" ContentType="application/vnd.openxmlformats-officedocument.spreadsheetml.chartsheet+xml"/>
  <Override PartName="/xl/chartsheets/sheet12.xml" ContentType="application/vnd.openxmlformats-officedocument.spreadsheetml.chartsheet+xml"/>
  <Override PartName="/xl/worksheets/sheet10.xml" ContentType="application/vnd.openxmlformats-officedocument.spreadsheetml.worksheet+xml"/>
  <Override PartName="/xl/chartsheets/sheet21.xml" ContentType="application/vnd.openxmlformats-officedocument.spreadsheetml.chartsheet+xml"/>
  <Override PartName="/xl/chartsheets/sheet30.xml" ContentType="application/vnd.openxmlformats-officedocument.spreadsheetml.chart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chartsheets/sheet7.xml" ContentType="application/vnd.openxmlformats-officedocument.spreadsheetml.chartsheet+xml"/>
  <Override PartName="/xl/chartsheets/sheet10.xml" ContentType="application/vnd.openxmlformats-officedocument.spreadsheetml.chart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harts/chart19.xml" ContentType="application/vnd.openxmlformats-officedocument.drawingml.chart+xml"/>
  <Override PartName="/xl/drawings/drawing23.xml" ContentType="application/vnd.openxmlformats-officedocument.drawing+xml"/>
  <Override PartName="/xl/charts/chart28.xml" ContentType="application/vnd.openxmlformats-officedocument.drawingml.chart+xml"/>
  <Override PartName="/xl/drawings/drawing32.xml" ContentType="application/vnd.openxmlformats-officedocument.drawing+xml"/>
  <Override PartName="/xl/chartsheets/sheet5.xml" ContentType="application/vnd.openxmlformats-officedocument.spreadsheetml.chartsheet+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harts/chart17.xml" ContentType="application/vnd.openxmlformats-officedocument.drawingml.chart+xml"/>
  <Override PartName="/xl/drawings/drawing21.xml" ContentType="application/vnd.openxmlformats-officedocument.drawing+xml"/>
  <Override PartName="/xl/charts/chart26.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xl/chartsheets/sheet3.xml" ContentType="application/vnd.openxmlformats-officedocument.spreadsheetml.chart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hart33.xml" ContentType="application/vnd.openxmlformats-officedocument.drawingml.chart+xml"/>
  <Override PartName="/xl/chartsheets/sheet1.xml" ContentType="application/vnd.openxmlformats-officedocument.spreadsheetml.chartsheet+xml"/>
  <Override PartName="/xl/chartsheets/sheet19.xml" ContentType="application/vnd.openxmlformats-officedocument.spreadsheetml.chartsheet+xml"/>
  <Override PartName="/xl/chartsheets/sheet28.xml" ContentType="application/vnd.openxmlformats-officedocument.spreadsheetml.chart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docProps/core.xml" ContentType="application/vnd.openxmlformats-package.core-properties+xml"/>
  <Override PartName="/xl/chartsheets/sheet26.xml" ContentType="application/vnd.openxmlformats-officedocument.spreadsheetml.chartsheet+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chartsheets/sheet15.xml" ContentType="application/vnd.openxmlformats-officedocument.spreadsheetml.chart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chartsheets/sheet22.xml" ContentType="application/vnd.openxmlformats-officedocument.spreadsheetml.chart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Override PartName="/xl/worksheets/sheet5.xml" ContentType="application/vnd.openxmlformats-officedocument.spreadsheetml.worksheet+xml"/>
  <Override PartName="/xl/chartsheets/sheet11.xml" ContentType="application/vnd.openxmlformats-officedocument.spreadsheetml.chartsheet+xml"/>
  <Override PartName="/xl/drawings/drawing15.xml" ContentType="application/vnd.openxmlformats-officedocument.drawing+xml"/>
  <Override PartName="/xl/drawings/drawing26.xml" ContentType="application/vnd.openxmlformats-officedocument.drawing+xml"/>
  <Override PartName="/xl/charts/chart29.xml" ContentType="application/vnd.openxmlformats-officedocument.drawingml.chart+xml"/>
  <Override PartName="/xl/chartsheets/sheet6.xml" ContentType="application/vnd.openxmlformats-officedocument.spreadsheetml.chartsheet+xml"/>
  <Override PartName="/xl/comments2.xml" ContentType="application/vnd.openxmlformats-officedocument.spreadsheetml.comments+xml"/>
  <Override PartName="/xl/charts/chart18.xml" ContentType="application/vnd.openxmlformats-officedocument.drawingml.chart+xml"/>
  <Override PartName="/xl/drawings/drawing22.xml" ContentType="application/vnd.openxmlformats-officedocument.drawing+xml"/>
  <Override PartName="/xl/drawings/drawing3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charts/chart2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autoCompressPictures="0"/>
  <bookViews>
    <workbookView xWindow="6540" yWindow="1995" windowWidth="19440" windowHeight="11760" tabRatio="599"/>
  </bookViews>
  <sheets>
    <sheet name="Table of Contents" sheetId="151" r:id="rId1"/>
    <sheet name="Q1 - Respondent Info" sheetId="1" r:id="rId2"/>
    <sheet name="Q2 - Provided Contact Info" sheetId="2" r:id="rId3"/>
    <sheet name="Q3 - Project Info" sheetId="3" r:id="rId4"/>
    <sheet name="Q3, F1 - RPID (Agg.)" sheetId="119" r:id="rId5"/>
    <sheet name="Q3, F2 - RPID (Wind - Trend)" sheetId="120" r:id="rId6"/>
    <sheet name="Q3, F3 - RPID (PV&lt;1 - Trend)" sheetId="121" r:id="rId7"/>
    <sheet name="Q3, F4 - RPID (PV&gt;1 - Trend)" sheetId="122" r:id="rId8"/>
    <sheet name="Q4 - Project Info (cntd)" sheetId="4" r:id="rId9"/>
    <sheet name="Q4, F1 - Primary Region (Trend)" sheetId="67" r:id="rId10"/>
    <sheet name="Q4, F2 - Power Purchase (Agg.)" sheetId="123" r:id="rId11"/>
    <sheet name="Q4,F3 - Power Purchaser (Trend)" sheetId="124" r:id="rId12"/>
    <sheet name="Q5 - Customer Host" sheetId="5" r:id="rId13"/>
    <sheet name="Q5, F1 - # of Deals (Agg.)" sheetId="125" r:id="rId14"/>
    <sheet name="Q6 - Project Development" sheetId="6" r:id="rId15"/>
    <sheet name="Q6, F1 - Barriers (Agg.)" sheetId="127" r:id="rId16"/>
    <sheet name="Q7 - Project Characteristics" sheetId="7" r:id="rId17"/>
    <sheet name="Q7, F1 - Fed Inc. (Wind - Agg.)" sheetId="128" r:id="rId18"/>
    <sheet name="Q7, F2 - Fed Inc. (PV&lt;1 - Agg.)" sheetId="129" r:id="rId19"/>
    <sheet name="Q7, F3 - Fed Inc. (PV&gt;1 - Agg.)" sheetId="130" r:id="rId20"/>
    <sheet name="Q8 - RECS" sheetId="8" r:id="rId21"/>
    <sheet name="Q8,F1 - Form of Sale (Agg.)" sheetId="132" r:id="rId22"/>
    <sheet name="Q8, F2 - Duration (Agg.)" sheetId="131" r:id="rId23"/>
    <sheet name="Q9 - Incentive Programs" sheetId="9" r:id="rId24"/>
    <sheet name="Q9,F1 - Treas. Grant (WindAgg.)" sheetId="133" r:id="rId25"/>
    <sheet name="Q9,F2 - Treas. Grant (PV&lt;1Agg.)" sheetId="134" r:id="rId26"/>
    <sheet name="Q9,F3 - Treas. Grant (PV&gt;1Agg.)" sheetId="135" r:id="rId27"/>
    <sheet name="Q9,F4 - Treas. Grant (CSPAgg.)" sheetId="136" r:id="rId28"/>
    <sheet name="Q9,F5 - State Incent (WindAgg.)" sheetId="137" r:id="rId29"/>
    <sheet name="Q9,F6 - State Incent (PV&lt;1Agg.)" sheetId="138" r:id="rId30"/>
    <sheet name="Q9,F7 - State Incent (PV&gt;1Agg.)" sheetId="139" r:id="rId31"/>
    <sheet name="Q9,F8 - State Incent (CSPAgg.)" sheetId="140" r:id="rId32"/>
    <sheet name="Q10 - Typical PPA" sheetId="10" r:id="rId33"/>
    <sheet name="Q10,F1 - Duration (Wind - Agg.)" sheetId="141" r:id="rId34"/>
    <sheet name="Q10,F2 - Duration (PV&lt;1 - Agg.)" sheetId="142" r:id="rId35"/>
    <sheet name="Q10,F3 - Duration (PV&gt;1 - Agg.)" sheetId="143" r:id="rId36"/>
    <sheet name="Q10,F4 - Price Escalation (Agg)" sheetId="144" r:id="rId37"/>
    <sheet name="Q10,F5 - Buyout Option (Agg.)" sheetId="145" r:id="rId38"/>
    <sheet name="Q11 - Equity Capital" sheetId="11" r:id="rId39"/>
    <sheet name="Q11,F1 - DE to Total Cap (Agg.)" sheetId="146" r:id="rId40"/>
    <sheet name="Q12 - Construction Debt" sheetId="12" r:id="rId41"/>
    <sheet name="Q13 - Term Debt" sheetId="13" r:id="rId42"/>
    <sheet name="Q13, F1 - All-in Cost (Agg.)" sheetId="147" r:id="rId43"/>
    <sheet name="Q14 - Cost of Energy" sheetId="14" r:id="rId44"/>
    <sheet name="Q14, F1 - LCOE (Agg.)" sheetId="148" r:id="rId45"/>
    <sheet name="Q14, F2 - LCOE (PV&lt;1 - Agg.)" sheetId="149" r:id="rId46"/>
    <sheet name="Q14, F3 - LCOE (PV&gt;1 - Agg.)" sheetId="150" r:id="rId47"/>
  </sheets>
  <externalReferences>
    <externalReference r:id="rId48"/>
  </externalReferences>
  <calcPr calcId="125725" concurrentCalc="0"/>
</workbook>
</file>

<file path=xl/calcChain.xml><?xml version="1.0" encoding="utf-8"?>
<calcChain xmlns="http://schemas.openxmlformats.org/spreadsheetml/2006/main">
  <c r="K84" i="14"/>
  <c r="K85"/>
  <c r="K86"/>
  <c r="K87"/>
  <c r="K88"/>
  <c r="J88"/>
  <c r="I88"/>
  <c r="H88"/>
  <c r="G88"/>
  <c r="F88"/>
  <c r="E88"/>
  <c r="D88"/>
  <c r="C88"/>
  <c r="B88"/>
  <c r="K75"/>
  <c r="K76"/>
  <c r="K77"/>
  <c r="K78"/>
  <c r="K79"/>
  <c r="J79"/>
  <c r="I79"/>
  <c r="H79"/>
  <c r="G79"/>
  <c r="F79"/>
  <c r="E79"/>
  <c r="D79"/>
  <c r="C79"/>
  <c r="B79"/>
  <c r="K66"/>
  <c r="K67"/>
  <c r="K68"/>
  <c r="K69"/>
  <c r="K70"/>
  <c r="J70"/>
  <c r="I70"/>
  <c r="H70"/>
  <c r="G70"/>
  <c r="F70"/>
  <c r="E70"/>
  <c r="D70"/>
  <c r="C70"/>
  <c r="B70"/>
  <c r="K57"/>
  <c r="K58"/>
  <c r="K59"/>
  <c r="K60"/>
  <c r="K61"/>
  <c r="J61"/>
  <c r="I61"/>
  <c r="H61"/>
  <c r="G61"/>
  <c r="F61"/>
  <c r="E61"/>
  <c r="D61"/>
  <c r="C61"/>
  <c r="B61"/>
  <c r="J47"/>
  <c r="J48"/>
  <c r="J49"/>
  <c r="J50"/>
  <c r="J51"/>
  <c r="C51"/>
  <c r="D51"/>
  <c r="E51"/>
  <c r="F51"/>
  <c r="G51"/>
  <c r="H51"/>
  <c r="I51"/>
  <c r="B51"/>
  <c r="J38"/>
  <c r="J39"/>
  <c r="J40"/>
  <c r="J41"/>
  <c r="J42"/>
  <c r="I42"/>
  <c r="H42"/>
  <c r="G42"/>
  <c r="F42"/>
  <c r="E42"/>
  <c r="D42"/>
  <c r="C42"/>
  <c r="B42"/>
  <c r="J29"/>
  <c r="J30"/>
  <c r="J31"/>
  <c r="J32"/>
  <c r="J33"/>
  <c r="I33"/>
  <c r="H33"/>
  <c r="G33"/>
  <c r="F33"/>
  <c r="E33"/>
  <c r="D33"/>
  <c r="C33"/>
  <c r="B33"/>
  <c r="J20"/>
  <c r="J21"/>
  <c r="J22"/>
  <c r="J23"/>
  <c r="J24"/>
  <c r="I24"/>
  <c r="H24"/>
  <c r="G24"/>
  <c r="F24"/>
  <c r="E24"/>
  <c r="D24"/>
  <c r="C24"/>
  <c r="B24"/>
  <c r="J11"/>
  <c r="J12"/>
  <c r="J13"/>
  <c r="J14"/>
  <c r="J15"/>
  <c r="I15"/>
  <c r="H15"/>
  <c r="G15"/>
  <c r="F15"/>
  <c r="E15"/>
  <c r="D15"/>
  <c r="C15"/>
  <c r="B15"/>
  <c r="I262" i="13"/>
  <c r="I263"/>
  <c r="I264"/>
  <c r="I265"/>
  <c r="I266"/>
  <c r="H266"/>
  <c r="G266"/>
  <c r="F266"/>
  <c r="E266"/>
  <c r="D266"/>
  <c r="C266"/>
  <c r="B266"/>
  <c r="H253"/>
  <c r="H254"/>
  <c r="H255"/>
  <c r="H256"/>
  <c r="H257"/>
  <c r="G257"/>
  <c r="F257"/>
  <c r="E257"/>
  <c r="D257"/>
  <c r="C257"/>
  <c r="B257"/>
  <c r="H244"/>
  <c r="H245"/>
  <c r="H246"/>
  <c r="H247"/>
  <c r="H248"/>
  <c r="G248"/>
  <c r="F248"/>
  <c r="E248"/>
  <c r="D248"/>
  <c r="C248"/>
  <c r="B248"/>
  <c r="H235"/>
  <c r="H236"/>
  <c r="H237"/>
  <c r="H238"/>
  <c r="H239"/>
  <c r="G239"/>
  <c r="F239"/>
  <c r="E239"/>
  <c r="D239"/>
  <c r="C239"/>
  <c r="B239"/>
  <c r="H219"/>
  <c r="H220"/>
  <c r="H221"/>
  <c r="H222"/>
  <c r="H223"/>
  <c r="G223"/>
  <c r="F223"/>
  <c r="E223"/>
  <c r="D223"/>
  <c r="C223"/>
  <c r="B223"/>
  <c r="H210"/>
  <c r="H211"/>
  <c r="H212"/>
  <c r="H213"/>
  <c r="H214"/>
  <c r="G214"/>
  <c r="F214"/>
  <c r="E214"/>
  <c r="D214"/>
  <c r="C214"/>
  <c r="B214"/>
  <c r="H201"/>
  <c r="H202"/>
  <c r="H203"/>
  <c r="H204"/>
  <c r="H205"/>
  <c r="G205"/>
  <c r="F205"/>
  <c r="E205"/>
  <c r="D205"/>
  <c r="C205"/>
  <c r="B205"/>
  <c r="H192"/>
  <c r="H193"/>
  <c r="H194"/>
  <c r="H195"/>
  <c r="H196"/>
  <c r="G196"/>
  <c r="F196"/>
  <c r="E196"/>
  <c r="D196"/>
  <c r="C196"/>
  <c r="B196"/>
  <c r="H167"/>
  <c r="H168"/>
  <c r="H169"/>
  <c r="H170"/>
  <c r="H171"/>
  <c r="G171"/>
  <c r="F171"/>
  <c r="E171"/>
  <c r="D171"/>
  <c r="C171"/>
  <c r="B171"/>
  <c r="H158"/>
  <c r="H159"/>
  <c r="H160"/>
  <c r="H161"/>
  <c r="H162"/>
  <c r="G162"/>
  <c r="F162"/>
  <c r="E162"/>
  <c r="D162"/>
  <c r="C162"/>
  <c r="B162"/>
  <c r="H149"/>
  <c r="H150"/>
  <c r="H151"/>
  <c r="H152"/>
  <c r="H153"/>
  <c r="G153"/>
  <c r="F153"/>
  <c r="E153"/>
  <c r="D153"/>
  <c r="C153"/>
  <c r="B153"/>
  <c r="H140"/>
  <c r="H141"/>
  <c r="H142"/>
  <c r="H143"/>
  <c r="H144"/>
  <c r="G144"/>
  <c r="F144"/>
  <c r="E144"/>
  <c r="D144"/>
  <c r="C144"/>
  <c r="B144"/>
  <c r="G124"/>
  <c r="G125"/>
  <c r="G126"/>
  <c r="G127"/>
  <c r="G128"/>
  <c r="F128"/>
  <c r="E128"/>
  <c r="D128"/>
  <c r="C128"/>
  <c r="B128"/>
  <c r="G115"/>
  <c r="G116"/>
  <c r="G117"/>
  <c r="G118"/>
  <c r="G119"/>
  <c r="F119"/>
  <c r="E119"/>
  <c r="D119"/>
  <c r="C119"/>
  <c r="B119"/>
  <c r="G106"/>
  <c r="G107"/>
  <c r="G108"/>
  <c r="G109"/>
  <c r="G110"/>
  <c r="F110"/>
  <c r="E110"/>
  <c r="D110"/>
  <c r="C110"/>
  <c r="B110"/>
  <c r="G97"/>
  <c r="G98"/>
  <c r="G99"/>
  <c r="G100"/>
  <c r="G101"/>
  <c r="F101"/>
  <c r="E101"/>
  <c r="D101"/>
  <c r="C101"/>
  <c r="B101"/>
  <c r="G81"/>
  <c r="G82"/>
  <c r="G83"/>
  <c r="G84"/>
  <c r="G85"/>
  <c r="F85"/>
  <c r="E85"/>
  <c r="D85"/>
  <c r="C85"/>
  <c r="B85"/>
  <c r="G72"/>
  <c r="G73"/>
  <c r="G74"/>
  <c r="G75"/>
  <c r="G76"/>
  <c r="F76"/>
  <c r="E76"/>
  <c r="D76"/>
  <c r="C76"/>
  <c r="B76"/>
  <c r="G63"/>
  <c r="G64"/>
  <c r="G65"/>
  <c r="G66"/>
  <c r="G67"/>
  <c r="F67"/>
  <c r="E67"/>
  <c r="D67"/>
  <c r="C67"/>
  <c r="B67"/>
  <c r="G54"/>
  <c r="G55"/>
  <c r="G56"/>
  <c r="G57"/>
  <c r="G58"/>
  <c r="F58"/>
  <c r="E58"/>
  <c r="D58"/>
  <c r="C58"/>
  <c r="B58"/>
  <c r="J38"/>
  <c r="J39"/>
  <c r="J40"/>
  <c r="J41"/>
  <c r="J42"/>
  <c r="I42"/>
  <c r="H42"/>
  <c r="G42"/>
  <c r="F42"/>
  <c r="E42"/>
  <c r="D42"/>
  <c r="C42"/>
  <c r="B42"/>
  <c r="J29"/>
  <c r="J30"/>
  <c r="J31"/>
  <c r="J32"/>
  <c r="J33"/>
  <c r="I33"/>
  <c r="H33"/>
  <c r="G33"/>
  <c r="F33"/>
  <c r="E33"/>
  <c r="D33"/>
  <c r="C33"/>
  <c r="B33"/>
  <c r="J20"/>
  <c r="J21"/>
  <c r="J22"/>
  <c r="J23"/>
  <c r="J24"/>
  <c r="I24"/>
  <c r="H24"/>
  <c r="G24"/>
  <c r="F24"/>
  <c r="E24"/>
  <c r="D24"/>
  <c r="C24"/>
  <c r="B24"/>
  <c r="J11"/>
  <c r="J12"/>
  <c r="J13"/>
  <c r="J14"/>
  <c r="J15"/>
  <c r="I15"/>
  <c r="H15"/>
  <c r="G15"/>
  <c r="F15"/>
  <c r="E15"/>
  <c r="D15"/>
  <c r="C15"/>
  <c r="B15"/>
  <c r="H176" i="12"/>
  <c r="H177"/>
  <c r="H178"/>
  <c r="H179"/>
  <c r="H180"/>
  <c r="G180"/>
  <c r="F180"/>
  <c r="E180"/>
  <c r="D180"/>
  <c r="C180"/>
  <c r="B180"/>
  <c r="H167"/>
  <c r="H168"/>
  <c r="H169"/>
  <c r="H170"/>
  <c r="H171"/>
  <c r="G171"/>
  <c r="F171"/>
  <c r="E171"/>
  <c r="D171"/>
  <c r="C171"/>
  <c r="B171"/>
  <c r="H158"/>
  <c r="H159"/>
  <c r="H160"/>
  <c r="H161"/>
  <c r="H162"/>
  <c r="G162"/>
  <c r="F162"/>
  <c r="E162"/>
  <c r="D162"/>
  <c r="C162"/>
  <c r="B162"/>
  <c r="H149"/>
  <c r="H150"/>
  <c r="H151"/>
  <c r="H152"/>
  <c r="H153"/>
  <c r="G153"/>
  <c r="F153"/>
  <c r="E153"/>
  <c r="D153"/>
  <c r="C153"/>
  <c r="B153"/>
  <c r="H133"/>
  <c r="H134"/>
  <c r="H135"/>
  <c r="H136"/>
  <c r="H137"/>
  <c r="G137"/>
  <c r="F137"/>
  <c r="E137"/>
  <c r="D137"/>
  <c r="C137"/>
  <c r="B137"/>
  <c r="H124"/>
  <c r="H125"/>
  <c r="H126"/>
  <c r="H127"/>
  <c r="H128"/>
  <c r="G128"/>
  <c r="F128"/>
  <c r="E128"/>
  <c r="D128"/>
  <c r="C128"/>
  <c r="B128"/>
  <c r="H115"/>
  <c r="H116"/>
  <c r="H117"/>
  <c r="H118"/>
  <c r="H119"/>
  <c r="G119"/>
  <c r="F119"/>
  <c r="E119"/>
  <c r="D119"/>
  <c r="C119"/>
  <c r="B119"/>
  <c r="H106"/>
  <c r="H107"/>
  <c r="H108"/>
  <c r="H109"/>
  <c r="H110"/>
  <c r="G110"/>
  <c r="F110"/>
  <c r="E110"/>
  <c r="D110"/>
  <c r="C110"/>
  <c r="B110"/>
  <c r="G90"/>
  <c r="G91"/>
  <c r="G92"/>
  <c r="G93"/>
  <c r="G94"/>
  <c r="F94"/>
  <c r="E94"/>
  <c r="D94"/>
  <c r="C94"/>
  <c r="B94"/>
  <c r="G81"/>
  <c r="G82"/>
  <c r="G83"/>
  <c r="G84"/>
  <c r="G85"/>
  <c r="F85"/>
  <c r="E85"/>
  <c r="D85"/>
  <c r="C85"/>
  <c r="B85"/>
  <c r="G72"/>
  <c r="G73"/>
  <c r="G74"/>
  <c r="G75"/>
  <c r="G76"/>
  <c r="F76"/>
  <c r="E76"/>
  <c r="D76"/>
  <c r="C76"/>
  <c r="B76"/>
  <c r="G63"/>
  <c r="G64"/>
  <c r="G65"/>
  <c r="G66"/>
  <c r="G67"/>
  <c r="F67"/>
  <c r="E67"/>
  <c r="D67"/>
  <c r="C67"/>
  <c r="B67"/>
  <c r="E45"/>
  <c r="E46"/>
  <c r="E47"/>
  <c r="E48"/>
  <c r="E49"/>
  <c r="D49"/>
  <c r="C49"/>
  <c r="B49"/>
  <c r="H36"/>
  <c r="H37"/>
  <c r="H38"/>
  <c r="H39"/>
  <c r="H40"/>
  <c r="G40"/>
  <c r="F40"/>
  <c r="E40"/>
  <c r="D40"/>
  <c r="C40"/>
  <c r="B40"/>
  <c r="H27"/>
  <c r="H28"/>
  <c r="H29"/>
  <c r="H30"/>
  <c r="H31"/>
  <c r="G31"/>
  <c r="F31"/>
  <c r="E31"/>
  <c r="D31"/>
  <c r="C31"/>
  <c r="B31"/>
  <c r="H18"/>
  <c r="H19"/>
  <c r="H20"/>
  <c r="H21"/>
  <c r="H22"/>
  <c r="G22"/>
  <c r="F22"/>
  <c r="E22"/>
  <c r="D22"/>
  <c r="C22"/>
  <c r="B22"/>
  <c r="K183" i="11"/>
  <c r="K184"/>
  <c r="K185"/>
  <c r="K186"/>
  <c r="K187"/>
  <c r="J187"/>
  <c r="I187"/>
  <c r="H187"/>
  <c r="G187"/>
  <c r="F187"/>
  <c r="E187"/>
  <c r="D187"/>
  <c r="C187"/>
  <c r="B187"/>
  <c r="J174"/>
  <c r="J175"/>
  <c r="J176"/>
  <c r="J177"/>
  <c r="J178"/>
  <c r="I178"/>
  <c r="H178"/>
  <c r="G178"/>
  <c r="F178"/>
  <c r="E178"/>
  <c r="D178"/>
  <c r="C178"/>
  <c r="B178"/>
  <c r="J165"/>
  <c r="J166"/>
  <c r="J167"/>
  <c r="J168"/>
  <c r="J169"/>
  <c r="I169"/>
  <c r="H169"/>
  <c r="G169"/>
  <c r="F169"/>
  <c r="E169"/>
  <c r="D169"/>
  <c r="C169"/>
  <c r="B169"/>
  <c r="J156"/>
  <c r="J157"/>
  <c r="J158"/>
  <c r="J159"/>
  <c r="J160"/>
  <c r="I160"/>
  <c r="H160"/>
  <c r="G160"/>
  <c r="F160"/>
  <c r="E160"/>
  <c r="D160"/>
  <c r="C160"/>
  <c r="B160"/>
  <c r="H132"/>
  <c r="H133"/>
  <c r="H134"/>
  <c r="H135"/>
  <c r="H136"/>
  <c r="G136"/>
  <c r="F136"/>
  <c r="E136"/>
  <c r="D136"/>
  <c r="C136"/>
  <c r="B136"/>
  <c r="H123"/>
  <c r="H124"/>
  <c r="H125"/>
  <c r="H126"/>
  <c r="H127"/>
  <c r="G127"/>
  <c r="F127"/>
  <c r="E127"/>
  <c r="D127"/>
  <c r="C127"/>
  <c r="B127"/>
  <c r="H114"/>
  <c r="H115"/>
  <c r="H116"/>
  <c r="H117"/>
  <c r="H118"/>
  <c r="G118"/>
  <c r="F118"/>
  <c r="E118"/>
  <c r="D118"/>
  <c r="C118"/>
  <c r="B118"/>
  <c r="H105"/>
  <c r="H106"/>
  <c r="H107"/>
  <c r="H108"/>
  <c r="H109"/>
  <c r="G109"/>
  <c r="F109"/>
  <c r="E109"/>
  <c r="D109"/>
  <c r="C109"/>
  <c r="B109"/>
  <c r="K89"/>
  <c r="K90"/>
  <c r="K91"/>
  <c r="K92"/>
  <c r="K93"/>
  <c r="J93"/>
  <c r="I93"/>
  <c r="H93"/>
  <c r="G93"/>
  <c r="F93"/>
  <c r="E93"/>
  <c r="D93"/>
  <c r="C93"/>
  <c r="B93"/>
  <c r="J80"/>
  <c r="J81"/>
  <c r="J82"/>
  <c r="J83"/>
  <c r="J84"/>
  <c r="I84"/>
  <c r="H84"/>
  <c r="G84"/>
  <c r="F84"/>
  <c r="E84"/>
  <c r="D84"/>
  <c r="C84"/>
  <c r="B84"/>
  <c r="J71"/>
  <c r="J72"/>
  <c r="J73"/>
  <c r="J74"/>
  <c r="J75"/>
  <c r="I75"/>
  <c r="H75"/>
  <c r="G75"/>
  <c r="F75"/>
  <c r="E75"/>
  <c r="D75"/>
  <c r="C75"/>
  <c r="B75"/>
  <c r="J62"/>
  <c r="J63"/>
  <c r="J64"/>
  <c r="J65"/>
  <c r="J66"/>
  <c r="I66"/>
  <c r="H66"/>
  <c r="G66"/>
  <c r="F66"/>
  <c r="E66"/>
  <c r="D66"/>
  <c r="C66"/>
  <c r="B66"/>
  <c r="H46"/>
  <c r="H47"/>
  <c r="H48"/>
  <c r="H49"/>
  <c r="H50"/>
  <c r="G50"/>
  <c r="F50"/>
  <c r="E50"/>
  <c r="D50"/>
  <c r="C50"/>
  <c r="B50"/>
  <c r="H37"/>
  <c r="H38"/>
  <c r="H39"/>
  <c r="H40"/>
  <c r="H41"/>
  <c r="G41"/>
  <c r="F41"/>
  <c r="E41"/>
  <c r="D41"/>
  <c r="C41"/>
  <c r="B41"/>
  <c r="H28"/>
  <c r="H29"/>
  <c r="H30"/>
  <c r="H31"/>
  <c r="H32"/>
  <c r="G32"/>
  <c r="F32"/>
  <c r="E32"/>
  <c r="D32"/>
  <c r="C32"/>
  <c r="B32"/>
  <c r="H18"/>
  <c r="H19"/>
  <c r="H20"/>
  <c r="H21"/>
  <c r="H22"/>
  <c r="H23"/>
  <c r="G23"/>
  <c r="F23"/>
  <c r="E23"/>
  <c r="D23"/>
  <c r="C23"/>
  <c r="B23"/>
  <c r="I190" i="10"/>
  <c r="I191"/>
  <c r="I192"/>
  <c r="I193"/>
  <c r="I194"/>
  <c r="H194"/>
  <c r="G194"/>
  <c r="F194"/>
  <c r="E194"/>
  <c r="D194"/>
  <c r="C194"/>
  <c r="B194"/>
  <c r="I181"/>
  <c r="I182"/>
  <c r="I183"/>
  <c r="I184"/>
  <c r="I185"/>
  <c r="H185"/>
  <c r="G185"/>
  <c r="F185"/>
  <c r="E185"/>
  <c r="D185"/>
  <c r="C185"/>
  <c r="B185"/>
  <c r="I172"/>
  <c r="I173"/>
  <c r="I174"/>
  <c r="I175"/>
  <c r="I176"/>
  <c r="H176"/>
  <c r="G176"/>
  <c r="F176"/>
  <c r="E176"/>
  <c r="D176"/>
  <c r="C176"/>
  <c r="B176"/>
  <c r="I163"/>
  <c r="I164"/>
  <c r="I165"/>
  <c r="I166"/>
  <c r="I167"/>
  <c r="H167"/>
  <c r="G167"/>
  <c r="F167"/>
  <c r="E167"/>
  <c r="D167"/>
  <c r="C167"/>
  <c r="B167"/>
  <c r="J139"/>
  <c r="J140"/>
  <c r="J141"/>
  <c r="J142"/>
  <c r="J143"/>
  <c r="I143"/>
  <c r="H143"/>
  <c r="G143"/>
  <c r="F143"/>
  <c r="E143"/>
  <c r="D143"/>
  <c r="C143"/>
  <c r="B143"/>
  <c r="I130"/>
  <c r="I131"/>
  <c r="I132"/>
  <c r="I133"/>
  <c r="I134"/>
  <c r="H134"/>
  <c r="G134"/>
  <c r="F134"/>
  <c r="E134"/>
  <c r="D134"/>
  <c r="C134"/>
  <c r="B134"/>
  <c r="I121"/>
  <c r="I122"/>
  <c r="I123"/>
  <c r="I124"/>
  <c r="I125"/>
  <c r="H125"/>
  <c r="G125"/>
  <c r="F125"/>
  <c r="E125"/>
  <c r="D125"/>
  <c r="C125"/>
  <c r="B125"/>
  <c r="I112"/>
  <c r="I113"/>
  <c r="I114"/>
  <c r="I115"/>
  <c r="I116"/>
  <c r="H116"/>
  <c r="G116"/>
  <c r="F116"/>
  <c r="E116"/>
  <c r="D116"/>
  <c r="C116"/>
  <c r="B116"/>
  <c r="I96"/>
  <c r="I97"/>
  <c r="I98"/>
  <c r="I99"/>
  <c r="I100"/>
  <c r="H100"/>
  <c r="G100"/>
  <c r="F100"/>
  <c r="E100"/>
  <c r="D100"/>
  <c r="C100"/>
  <c r="B100"/>
  <c r="I87"/>
  <c r="I88"/>
  <c r="I89"/>
  <c r="I90"/>
  <c r="I91"/>
  <c r="H91"/>
  <c r="G91"/>
  <c r="F91"/>
  <c r="E91"/>
  <c r="D91"/>
  <c r="C91"/>
  <c r="B91"/>
  <c r="I78"/>
  <c r="I79"/>
  <c r="I80"/>
  <c r="I81"/>
  <c r="I82"/>
  <c r="H82"/>
  <c r="G82"/>
  <c r="F82"/>
  <c r="E82"/>
  <c r="D82"/>
  <c r="C82"/>
  <c r="B82"/>
  <c r="I69"/>
  <c r="I70"/>
  <c r="I71"/>
  <c r="I72"/>
  <c r="I73"/>
  <c r="H73"/>
  <c r="G73"/>
  <c r="F73"/>
  <c r="E73"/>
  <c r="D73"/>
  <c r="C73"/>
  <c r="B73"/>
  <c r="H45"/>
  <c r="H46"/>
  <c r="H47"/>
  <c r="H48"/>
  <c r="H49"/>
  <c r="G49"/>
  <c r="F49"/>
  <c r="E49"/>
  <c r="D49"/>
  <c r="C49"/>
  <c r="B49"/>
  <c r="H36"/>
  <c r="H37"/>
  <c r="H38"/>
  <c r="H39"/>
  <c r="H40"/>
  <c r="G40"/>
  <c r="F40"/>
  <c r="E40"/>
  <c r="D40"/>
  <c r="C40"/>
  <c r="B40"/>
  <c r="H27"/>
  <c r="H28"/>
  <c r="H29"/>
  <c r="H30"/>
  <c r="H31"/>
  <c r="G31"/>
  <c r="F31"/>
  <c r="E31"/>
  <c r="D31"/>
  <c r="C31"/>
  <c r="B31"/>
  <c r="H18"/>
  <c r="H19"/>
  <c r="H20"/>
  <c r="H21"/>
  <c r="H22"/>
  <c r="G22"/>
  <c r="F22"/>
  <c r="E22"/>
  <c r="D22"/>
  <c r="C22"/>
  <c r="B22"/>
  <c r="G11" i="9"/>
  <c r="G12"/>
  <c r="G13"/>
  <c r="G14"/>
  <c r="G15"/>
  <c r="G16"/>
  <c r="G17"/>
  <c r="G18"/>
  <c r="G19"/>
  <c r="G20"/>
  <c r="B21"/>
  <c r="C21"/>
  <c r="D21"/>
  <c r="E21"/>
  <c r="F21"/>
  <c r="G21"/>
  <c r="B22"/>
  <c r="C22"/>
  <c r="D22"/>
  <c r="E22"/>
  <c r="F22"/>
  <c r="G22"/>
  <c r="G27"/>
  <c r="G28"/>
  <c r="G29"/>
  <c r="G30"/>
  <c r="G31"/>
  <c r="G32"/>
  <c r="G33"/>
  <c r="G34"/>
  <c r="G35"/>
  <c r="G36"/>
  <c r="B37"/>
  <c r="C37"/>
  <c r="D37"/>
  <c r="E37"/>
  <c r="F37"/>
  <c r="G37"/>
  <c r="B38"/>
  <c r="C38"/>
  <c r="D38"/>
  <c r="E38"/>
  <c r="F38"/>
  <c r="G38"/>
  <c r="G43"/>
  <c r="G44"/>
  <c r="G45"/>
  <c r="G46"/>
  <c r="G47"/>
  <c r="G48"/>
  <c r="G49"/>
  <c r="G50"/>
  <c r="G51"/>
  <c r="G52"/>
  <c r="B53"/>
  <c r="C53"/>
  <c r="D53"/>
  <c r="E53"/>
  <c r="F53"/>
  <c r="G53"/>
  <c r="B54"/>
  <c r="C54"/>
  <c r="D54"/>
  <c r="E54"/>
  <c r="F54"/>
  <c r="G54"/>
  <c r="G59"/>
  <c r="G60"/>
  <c r="G61"/>
  <c r="G62"/>
  <c r="G63"/>
  <c r="G64"/>
  <c r="G65"/>
  <c r="G66"/>
  <c r="G67"/>
  <c r="G68"/>
  <c r="B69"/>
  <c r="C69"/>
  <c r="D69"/>
  <c r="E69"/>
  <c r="F69"/>
  <c r="G69"/>
  <c r="B70"/>
  <c r="C70"/>
  <c r="D70"/>
  <c r="E70"/>
  <c r="F70"/>
  <c r="G70"/>
  <c r="A84"/>
  <c r="A85"/>
  <c r="A86"/>
  <c r="A87"/>
  <c r="A88"/>
  <c r="A89"/>
  <c r="A90"/>
  <c r="A91"/>
  <c r="A92"/>
  <c r="A93"/>
  <c r="A100"/>
  <c r="A101"/>
  <c r="A102"/>
  <c r="A103"/>
  <c r="A104"/>
  <c r="A105"/>
  <c r="A106"/>
  <c r="A107"/>
  <c r="A108"/>
  <c r="A109"/>
  <c r="A116"/>
  <c r="A117"/>
  <c r="A118"/>
  <c r="A119"/>
  <c r="A120"/>
  <c r="A121"/>
  <c r="A122"/>
  <c r="A123"/>
  <c r="A124"/>
  <c r="A125"/>
  <c r="G84"/>
  <c r="G85"/>
  <c r="G86"/>
  <c r="G87"/>
  <c r="G88"/>
  <c r="G89"/>
  <c r="G90"/>
  <c r="G91"/>
  <c r="G92"/>
  <c r="G93"/>
  <c r="B94"/>
  <c r="C94"/>
  <c r="D94"/>
  <c r="E94"/>
  <c r="F94"/>
  <c r="G94"/>
  <c r="B95"/>
  <c r="C95"/>
  <c r="D95"/>
  <c r="E95"/>
  <c r="F95"/>
  <c r="G95"/>
  <c r="G100"/>
  <c r="G101"/>
  <c r="G102"/>
  <c r="G103"/>
  <c r="G104"/>
  <c r="G105"/>
  <c r="G106"/>
  <c r="G107"/>
  <c r="G108"/>
  <c r="G109"/>
  <c r="B110"/>
  <c r="C110"/>
  <c r="D110"/>
  <c r="E110"/>
  <c r="F110"/>
  <c r="G110"/>
  <c r="B111"/>
  <c r="C111"/>
  <c r="D111"/>
  <c r="E111"/>
  <c r="F111"/>
  <c r="G111"/>
  <c r="A132"/>
  <c r="A133"/>
  <c r="A134"/>
  <c r="A135"/>
  <c r="A136"/>
  <c r="A137"/>
  <c r="A138"/>
  <c r="A139"/>
  <c r="A140"/>
  <c r="A141"/>
  <c r="I156" i="8"/>
  <c r="I157"/>
  <c r="I158"/>
  <c r="I159"/>
  <c r="I160"/>
  <c r="H160"/>
  <c r="G160"/>
  <c r="F160"/>
  <c r="E160"/>
  <c r="D160"/>
  <c r="C160"/>
  <c r="B160"/>
  <c r="H138"/>
  <c r="H139"/>
  <c r="H140"/>
  <c r="H141"/>
  <c r="H142"/>
  <c r="G142"/>
  <c r="F142"/>
  <c r="E142"/>
  <c r="D142"/>
  <c r="C142"/>
  <c r="B142"/>
  <c r="H129"/>
  <c r="H130"/>
  <c r="H131"/>
  <c r="H132"/>
  <c r="H133"/>
  <c r="G133"/>
  <c r="F133"/>
  <c r="E133"/>
  <c r="D133"/>
  <c r="C133"/>
  <c r="B133"/>
  <c r="H120"/>
  <c r="H121"/>
  <c r="H122"/>
  <c r="H123"/>
  <c r="H124"/>
  <c r="G124"/>
  <c r="F124"/>
  <c r="E124"/>
  <c r="D124"/>
  <c r="C124"/>
  <c r="B124"/>
  <c r="H111"/>
  <c r="H112"/>
  <c r="H113"/>
  <c r="H114"/>
  <c r="H115"/>
  <c r="G115"/>
  <c r="F115"/>
  <c r="E115"/>
  <c r="D115"/>
  <c r="C115"/>
  <c r="B115"/>
  <c r="G102"/>
  <c r="G103"/>
  <c r="G104"/>
  <c r="G105"/>
  <c r="G106"/>
  <c r="F106"/>
  <c r="E106"/>
  <c r="D106"/>
  <c r="C106"/>
  <c r="B106"/>
  <c r="G93"/>
  <c r="G94"/>
  <c r="G95"/>
  <c r="G96"/>
  <c r="G97"/>
  <c r="F97"/>
  <c r="E97"/>
  <c r="D97"/>
  <c r="C97"/>
  <c r="B97"/>
  <c r="G84"/>
  <c r="G85"/>
  <c r="G86"/>
  <c r="G87"/>
  <c r="G88"/>
  <c r="F88"/>
  <c r="E88"/>
  <c r="D88"/>
  <c r="C88"/>
  <c r="B88"/>
  <c r="H75"/>
  <c r="H76"/>
  <c r="H77"/>
  <c r="H78"/>
  <c r="H79"/>
  <c r="G79"/>
  <c r="F79"/>
  <c r="E79"/>
  <c r="D79"/>
  <c r="C79"/>
  <c r="B79"/>
  <c r="B70"/>
  <c r="C70"/>
  <c r="D70"/>
  <c r="E70"/>
  <c r="F70"/>
  <c r="G70"/>
  <c r="G69"/>
  <c r="G68"/>
  <c r="G67"/>
  <c r="G66"/>
  <c r="G48"/>
  <c r="G49"/>
  <c r="G50"/>
  <c r="G51"/>
  <c r="G52"/>
  <c r="F52"/>
  <c r="E52"/>
  <c r="D52"/>
  <c r="C52"/>
  <c r="B52"/>
  <c r="G39"/>
  <c r="G40"/>
  <c r="G41"/>
  <c r="G42"/>
  <c r="G43"/>
  <c r="F43"/>
  <c r="E43"/>
  <c r="D43"/>
  <c r="C43"/>
  <c r="B43"/>
  <c r="G30"/>
  <c r="G31"/>
  <c r="G32"/>
  <c r="G33"/>
  <c r="G34"/>
  <c r="F34"/>
  <c r="E34"/>
  <c r="D34"/>
  <c r="C34"/>
  <c r="B34"/>
  <c r="G20"/>
  <c r="G21"/>
  <c r="G22"/>
  <c r="G23"/>
  <c r="G24"/>
  <c r="G25"/>
  <c r="F25"/>
  <c r="E25"/>
  <c r="D25"/>
  <c r="C25"/>
  <c r="B25"/>
  <c r="B15"/>
  <c r="C15"/>
  <c r="D15"/>
  <c r="E15"/>
  <c r="F15"/>
  <c r="G15"/>
  <c r="G14"/>
  <c r="G13"/>
  <c r="G12"/>
  <c r="G11"/>
  <c r="G190" i="7"/>
  <c r="G191"/>
  <c r="G192"/>
  <c r="G193"/>
  <c r="G194"/>
  <c r="F194"/>
  <c r="E194"/>
  <c r="D194"/>
  <c r="C194"/>
  <c r="B194"/>
  <c r="F181"/>
  <c r="F182"/>
  <c r="F183"/>
  <c r="F184"/>
  <c r="F185"/>
  <c r="E185"/>
  <c r="D185"/>
  <c r="C185"/>
  <c r="B185"/>
  <c r="F172"/>
  <c r="F173"/>
  <c r="F174"/>
  <c r="F175"/>
  <c r="F176"/>
  <c r="E176"/>
  <c r="D176"/>
  <c r="C176"/>
  <c r="B176"/>
  <c r="F163"/>
  <c r="F164"/>
  <c r="F165"/>
  <c r="F166"/>
  <c r="F167"/>
  <c r="E167"/>
  <c r="D167"/>
  <c r="C167"/>
  <c r="B167"/>
  <c r="F154"/>
  <c r="F155"/>
  <c r="F156"/>
  <c r="F157"/>
  <c r="F158"/>
  <c r="E158"/>
  <c r="D158"/>
  <c r="C158"/>
  <c r="B158"/>
  <c r="F137"/>
  <c r="F138"/>
  <c r="F139"/>
  <c r="F140"/>
  <c r="F141"/>
  <c r="E141"/>
  <c r="D141"/>
  <c r="C141"/>
  <c r="B141"/>
  <c r="F128"/>
  <c r="F129"/>
  <c r="F130"/>
  <c r="F131"/>
  <c r="F132"/>
  <c r="E132"/>
  <c r="D132"/>
  <c r="C132"/>
  <c r="B132"/>
  <c r="F119"/>
  <c r="F120"/>
  <c r="F121"/>
  <c r="F122"/>
  <c r="F123"/>
  <c r="E123"/>
  <c r="D123"/>
  <c r="C123"/>
  <c r="B123"/>
  <c r="F110"/>
  <c r="F111"/>
  <c r="F112"/>
  <c r="F113"/>
  <c r="F114"/>
  <c r="E114"/>
  <c r="D114"/>
  <c r="C114"/>
  <c r="B114"/>
  <c r="F101"/>
  <c r="F102"/>
  <c r="F103"/>
  <c r="F104"/>
  <c r="F105"/>
  <c r="E105"/>
  <c r="D105"/>
  <c r="C105"/>
  <c r="B105"/>
  <c r="F92"/>
  <c r="F93"/>
  <c r="F94"/>
  <c r="F95"/>
  <c r="F96"/>
  <c r="E96"/>
  <c r="D96"/>
  <c r="C96"/>
  <c r="B96"/>
  <c r="F83"/>
  <c r="F84"/>
  <c r="F85"/>
  <c r="F86"/>
  <c r="F87"/>
  <c r="E87"/>
  <c r="D87"/>
  <c r="C87"/>
  <c r="B87"/>
  <c r="F74"/>
  <c r="F75"/>
  <c r="F76"/>
  <c r="F77"/>
  <c r="F78"/>
  <c r="E78"/>
  <c r="D78"/>
  <c r="C78"/>
  <c r="B78"/>
  <c r="F65"/>
  <c r="F66"/>
  <c r="F67"/>
  <c r="F68"/>
  <c r="F69"/>
  <c r="E69"/>
  <c r="D69"/>
  <c r="C69"/>
  <c r="B69"/>
  <c r="C60"/>
  <c r="D60"/>
  <c r="E60"/>
  <c r="F60"/>
  <c r="F59"/>
  <c r="F58"/>
  <c r="F57"/>
  <c r="F56"/>
  <c r="F47"/>
  <c r="F48"/>
  <c r="F49"/>
  <c r="F50"/>
  <c r="F51"/>
  <c r="E51"/>
  <c r="D51"/>
  <c r="C51"/>
  <c r="B51"/>
  <c r="E38"/>
  <c r="E39"/>
  <c r="E40"/>
  <c r="E41"/>
  <c r="E42"/>
  <c r="D42"/>
  <c r="C42"/>
  <c r="B42"/>
  <c r="E29"/>
  <c r="E30"/>
  <c r="E31"/>
  <c r="E32"/>
  <c r="E33"/>
  <c r="D33"/>
  <c r="C33"/>
  <c r="B33"/>
  <c r="E20"/>
  <c r="E21"/>
  <c r="E22"/>
  <c r="E23"/>
  <c r="E24"/>
  <c r="D24"/>
  <c r="C24"/>
  <c r="B24"/>
  <c r="B15"/>
  <c r="C15"/>
  <c r="D15"/>
  <c r="E15"/>
  <c r="F15"/>
  <c r="F14"/>
  <c r="F13"/>
  <c r="F12"/>
  <c r="F11"/>
  <c r="L201" i="4"/>
  <c r="L202"/>
  <c r="L203"/>
  <c r="L200"/>
  <c r="L205"/>
  <c r="B204"/>
  <c r="C204"/>
  <c r="D204"/>
  <c r="E204"/>
  <c r="F204"/>
  <c r="G204"/>
  <c r="H204"/>
  <c r="I204"/>
  <c r="J204"/>
  <c r="K204"/>
  <c r="K203"/>
  <c r="K202"/>
  <c r="K201"/>
  <c r="K200"/>
  <c r="M190"/>
  <c r="M191"/>
  <c r="M192"/>
  <c r="M193"/>
  <c r="M189"/>
  <c r="M195"/>
  <c r="B194"/>
  <c r="C194"/>
  <c r="D194"/>
  <c r="E194"/>
  <c r="F194"/>
  <c r="G194"/>
  <c r="H194"/>
  <c r="I194"/>
  <c r="J194"/>
  <c r="K194"/>
  <c r="L194"/>
  <c r="L193"/>
  <c r="L192"/>
  <c r="L191"/>
  <c r="L190"/>
  <c r="L189"/>
  <c r="M180"/>
  <c r="M181"/>
  <c r="M182"/>
  <c r="M179"/>
  <c r="M184"/>
  <c r="B183"/>
  <c r="C183"/>
  <c r="D183"/>
  <c r="E183"/>
  <c r="F183"/>
  <c r="G183"/>
  <c r="H183"/>
  <c r="I183"/>
  <c r="J183"/>
  <c r="K183"/>
  <c r="L183"/>
  <c r="L182"/>
  <c r="L181"/>
  <c r="L180"/>
  <c r="L179"/>
  <c r="M170"/>
  <c r="M171"/>
  <c r="M172"/>
  <c r="M169"/>
  <c r="M174"/>
  <c r="B173"/>
  <c r="C173"/>
  <c r="D173"/>
  <c r="E173"/>
  <c r="F173"/>
  <c r="G173"/>
  <c r="H173"/>
  <c r="I173"/>
  <c r="J173"/>
  <c r="K173"/>
  <c r="L173"/>
  <c r="L172"/>
  <c r="L171"/>
  <c r="L170"/>
  <c r="L169"/>
  <c r="L154"/>
  <c r="L155"/>
  <c r="L156"/>
  <c r="L153"/>
  <c r="L158"/>
  <c r="B157"/>
  <c r="C157"/>
  <c r="D157"/>
  <c r="E157"/>
  <c r="F157"/>
  <c r="G157"/>
  <c r="H157"/>
  <c r="I157"/>
  <c r="J157"/>
  <c r="K157"/>
  <c r="K156"/>
  <c r="K155"/>
  <c r="K154"/>
  <c r="K153"/>
  <c r="M142"/>
  <c r="M143"/>
  <c r="M144"/>
  <c r="M145"/>
  <c r="M146"/>
  <c r="M141"/>
  <c r="M148"/>
  <c r="B147"/>
  <c r="C147"/>
  <c r="D147"/>
  <c r="E147"/>
  <c r="F147"/>
  <c r="G147"/>
  <c r="H147"/>
  <c r="I147"/>
  <c r="J147"/>
  <c r="K147"/>
  <c r="L147"/>
  <c r="L146"/>
  <c r="L145"/>
  <c r="L144"/>
  <c r="L143"/>
  <c r="L142"/>
  <c r="L141"/>
  <c r="M132"/>
  <c r="M133"/>
  <c r="M134"/>
  <c r="M131"/>
  <c r="M136"/>
  <c r="B135"/>
  <c r="C135"/>
  <c r="D135"/>
  <c r="E135"/>
  <c r="F135"/>
  <c r="G135"/>
  <c r="H135"/>
  <c r="I135"/>
  <c r="J135"/>
  <c r="K135"/>
  <c r="L135"/>
  <c r="L134"/>
  <c r="L133"/>
  <c r="L132"/>
  <c r="L131"/>
  <c r="M122"/>
  <c r="M123"/>
  <c r="M124"/>
  <c r="M121"/>
  <c r="M126"/>
  <c r="B125"/>
  <c r="C125"/>
  <c r="D125"/>
  <c r="E125"/>
  <c r="F125"/>
  <c r="G125"/>
  <c r="H125"/>
  <c r="I125"/>
  <c r="J125"/>
  <c r="K125"/>
  <c r="L125"/>
  <c r="L124"/>
  <c r="L123"/>
  <c r="L122"/>
  <c r="L121"/>
  <c r="B101"/>
  <c r="C101"/>
  <c r="D101"/>
  <c r="E101"/>
  <c r="F101"/>
  <c r="G101"/>
  <c r="G100"/>
  <c r="G99"/>
  <c r="G98"/>
  <c r="G97"/>
  <c r="B92"/>
  <c r="C92"/>
  <c r="D92"/>
  <c r="E92"/>
  <c r="F92"/>
  <c r="G92"/>
  <c r="G91"/>
  <c r="G90"/>
  <c r="G89"/>
  <c r="G88"/>
  <c r="G87"/>
  <c r="G86"/>
  <c r="B81"/>
  <c r="C81"/>
  <c r="D81"/>
  <c r="E81"/>
  <c r="F81"/>
  <c r="G81"/>
  <c r="G80"/>
  <c r="G79"/>
  <c r="G78"/>
  <c r="G77"/>
  <c r="B72"/>
  <c r="C72"/>
  <c r="D72"/>
  <c r="E72"/>
  <c r="F72"/>
  <c r="G72"/>
  <c r="G71"/>
  <c r="G70"/>
  <c r="G69"/>
  <c r="G68"/>
  <c r="L44"/>
  <c r="L45"/>
  <c r="L46"/>
  <c r="L47"/>
  <c r="L48"/>
  <c r="K48"/>
  <c r="J48"/>
  <c r="I48"/>
  <c r="H48"/>
  <c r="G48"/>
  <c r="F48"/>
  <c r="E48"/>
  <c r="D48"/>
  <c r="C48"/>
  <c r="B48"/>
  <c r="L35"/>
  <c r="L36"/>
  <c r="L37"/>
  <c r="L38"/>
  <c r="L39"/>
  <c r="K39"/>
  <c r="J39"/>
  <c r="I39"/>
  <c r="H39"/>
  <c r="G39"/>
  <c r="F39"/>
  <c r="E39"/>
  <c r="D39"/>
  <c r="C39"/>
  <c r="B39"/>
  <c r="L26"/>
  <c r="L27"/>
  <c r="L28"/>
  <c r="L29"/>
  <c r="L30"/>
  <c r="K30"/>
  <c r="J30"/>
  <c r="I30"/>
  <c r="H30"/>
  <c r="G30"/>
  <c r="F30"/>
  <c r="E30"/>
  <c r="D30"/>
  <c r="C30"/>
  <c r="B30"/>
  <c r="L17"/>
  <c r="L18"/>
  <c r="L19"/>
  <c r="L20"/>
  <c r="L21"/>
  <c r="K21"/>
  <c r="J21"/>
  <c r="I21"/>
  <c r="H21"/>
  <c r="G21"/>
  <c r="F21"/>
  <c r="E21"/>
  <c r="D21"/>
  <c r="C21"/>
  <c r="B21"/>
  <c r="B279" i="3"/>
  <c r="C279"/>
  <c r="D279"/>
  <c r="E279"/>
  <c r="F279"/>
  <c r="G279"/>
  <c r="H279"/>
  <c r="H278"/>
  <c r="H277"/>
  <c r="H276"/>
  <c r="H275"/>
  <c r="B270"/>
  <c r="C270"/>
  <c r="D270"/>
  <c r="E270"/>
  <c r="F270"/>
  <c r="G270"/>
  <c r="H270"/>
  <c r="H269"/>
  <c r="H268"/>
  <c r="H267"/>
  <c r="H266"/>
  <c r="H265"/>
  <c r="H264"/>
  <c r="B259"/>
  <c r="C259"/>
  <c r="D259"/>
  <c r="E259"/>
  <c r="F259"/>
  <c r="G259"/>
  <c r="H259"/>
  <c r="H258"/>
  <c r="H257"/>
  <c r="H256"/>
  <c r="H255"/>
  <c r="H254"/>
  <c r="H253"/>
  <c r="B248"/>
  <c r="C248"/>
  <c r="D248"/>
  <c r="E248"/>
  <c r="F248"/>
  <c r="G248"/>
  <c r="H248"/>
  <c r="H247"/>
  <c r="H246"/>
  <c r="H245"/>
  <c r="H244"/>
  <c r="H243"/>
  <c r="H242"/>
  <c r="K189"/>
  <c r="K190"/>
  <c r="K191"/>
  <c r="K188"/>
  <c r="K193"/>
  <c r="B192"/>
  <c r="C192"/>
  <c r="D192"/>
  <c r="E192"/>
  <c r="F192"/>
  <c r="G192"/>
  <c r="H192"/>
  <c r="I192"/>
  <c r="J192"/>
  <c r="J191"/>
  <c r="J190"/>
  <c r="J189"/>
  <c r="J188"/>
  <c r="J178"/>
  <c r="J179"/>
  <c r="J180"/>
  <c r="J181"/>
  <c r="J177"/>
  <c r="J183"/>
  <c r="B182"/>
  <c r="C182"/>
  <c r="D182"/>
  <c r="E182"/>
  <c r="F182"/>
  <c r="G182"/>
  <c r="H182"/>
  <c r="I182"/>
  <c r="I181"/>
  <c r="I180"/>
  <c r="I179"/>
  <c r="I178"/>
  <c r="I177"/>
  <c r="J167"/>
  <c r="J168"/>
  <c r="J169"/>
  <c r="J170"/>
  <c r="J166"/>
  <c r="J172"/>
  <c r="B171"/>
  <c r="C171"/>
  <c r="D171"/>
  <c r="E171"/>
  <c r="F171"/>
  <c r="G171"/>
  <c r="H171"/>
  <c r="I171"/>
  <c r="I170"/>
  <c r="I169"/>
  <c r="I168"/>
  <c r="I167"/>
  <c r="I166"/>
  <c r="J155"/>
  <c r="J156"/>
  <c r="J157"/>
  <c r="J158"/>
  <c r="J159"/>
  <c r="J154"/>
  <c r="J161"/>
  <c r="B160"/>
  <c r="C160"/>
  <c r="D160"/>
  <c r="E160"/>
  <c r="F160"/>
  <c r="G160"/>
  <c r="H160"/>
  <c r="I160"/>
  <c r="I159"/>
  <c r="I158"/>
  <c r="I157"/>
  <c r="I156"/>
  <c r="I155"/>
  <c r="I154"/>
  <c r="K145"/>
  <c r="K146"/>
  <c r="K147"/>
  <c r="K144"/>
  <c r="K149"/>
  <c r="J144"/>
  <c r="J145"/>
  <c r="J146"/>
  <c r="J147"/>
  <c r="J148"/>
  <c r="I148"/>
  <c r="H148"/>
  <c r="G148"/>
  <c r="F148"/>
  <c r="E148"/>
  <c r="D148"/>
  <c r="C148"/>
  <c r="B148"/>
  <c r="K133"/>
  <c r="K134"/>
  <c r="K135"/>
  <c r="K136"/>
  <c r="K137"/>
  <c r="K132"/>
  <c r="K139"/>
  <c r="J132"/>
  <c r="J133"/>
  <c r="J134"/>
  <c r="J135"/>
  <c r="J136"/>
  <c r="J137"/>
  <c r="J138"/>
  <c r="I138"/>
  <c r="H138"/>
  <c r="G138"/>
  <c r="F138"/>
  <c r="E138"/>
  <c r="D138"/>
  <c r="C138"/>
  <c r="B138"/>
  <c r="K122"/>
  <c r="K123"/>
  <c r="K124"/>
  <c r="K125"/>
  <c r="K121"/>
  <c r="K127"/>
  <c r="J121"/>
  <c r="J122"/>
  <c r="J123"/>
  <c r="J124"/>
  <c r="J125"/>
  <c r="J126"/>
  <c r="I126"/>
  <c r="H126"/>
  <c r="G126"/>
  <c r="F126"/>
  <c r="E126"/>
  <c r="D126"/>
  <c r="C126"/>
  <c r="B126"/>
  <c r="K111"/>
  <c r="K112"/>
  <c r="K113"/>
  <c r="K114"/>
  <c r="K110"/>
  <c r="K116"/>
  <c r="J110"/>
  <c r="J111"/>
  <c r="J112"/>
  <c r="J113"/>
  <c r="J114"/>
  <c r="J115"/>
  <c r="I115"/>
  <c r="H115"/>
  <c r="G115"/>
  <c r="F115"/>
  <c r="E115"/>
  <c r="D115"/>
  <c r="C115"/>
  <c r="B115"/>
  <c r="K101"/>
  <c r="K102"/>
  <c r="K103"/>
  <c r="K100"/>
  <c r="K105"/>
  <c r="J100"/>
  <c r="J101"/>
  <c r="J102"/>
  <c r="J103"/>
  <c r="J104"/>
  <c r="I104"/>
  <c r="H104"/>
  <c r="G104"/>
  <c r="F104"/>
  <c r="E104"/>
  <c r="D104"/>
  <c r="C104"/>
  <c r="B104"/>
  <c r="J90"/>
  <c r="J91"/>
  <c r="J92"/>
  <c r="J93"/>
  <c r="J89"/>
  <c r="J95"/>
  <c r="I89"/>
  <c r="I90"/>
  <c r="I91"/>
  <c r="I92"/>
  <c r="I93"/>
  <c r="I94"/>
  <c r="H94"/>
  <c r="G94"/>
  <c r="F94"/>
  <c r="E94"/>
  <c r="D94"/>
  <c r="C94"/>
  <c r="B94"/>
  <c r="J79"/>
  <c r="J80"/>
  <c r="J81"/>
  <c r="J82"/>
  <c r="J78"/>
  <c r="J84"/>
  <c r="I78"/>
  <c r="I79"/>
  <c r="I80"/>
  <c r="I81"/>
  <c r="I82"/>
  <c r="I83"/>
  <c r="H83"/>
  <c r="G83"/>
  <c r="F83"/>
  <c r="E83"/>
  <c r="D83"/>
  <c r="C83"/>
  <c r="B83"/>
  <c r="J68"/>
  <c r="J69"/>
  <c r="J70"/>
  <c r="J71"/>
  <c r="J67"/>
  <c r="J73"/>
  <c r="I67"/>
  <c r="I68"/>
  <c r="I69"/>
  <c r="I70"/>
  <c r="I71"/>
  <c r="I72"/>
  <c r="H72"/>
  <c r="G72"/>
  <c r="F72"/>
  <c r="E72"/>
  <c r="D72"/>
  <c r="C72"/>
  <c r="B72"/>
  <c r="J51"/>
  <c r="J52"/>
  <c r="J53"/>
  <c r="J54"/>
  <c r="J50"/>
  <c r="J56"/>
  <c r="B55"/>
  <c r="C55"/>
  <c r="D55"/>
  <c r="E55"/>
  <c r="F55"/>
  <c r="G55"/>
  <c r="H55"/>
  <c r="I55"/>
  <c r="I54"/>
  <c r="I53"/>
  <c r="I52"/>
  <c r="I51"/>
  <c r="I50"/>
  <c r="J40"/>
  <c r="J41"/>
  <c r="J42"/>
  <c r="J43"/>
  <c r="J39"/>
  <c r="J45"/>
  <c r="B44"/>
  <c r="C44"/>
  <c r="D44"/>
  <c r="E44"/>
  <c r="F44"/>
  <c r="G44"/>
  <c r="H44"/>
  <c r="I44"/>
  <c r="I43"/>
  <c r="I42"/>
  <c r="I41"/>
  <c r="I40"/>
  <c r="I39"/>
  <c r="J29"/>
  <c r="J30"/>
  <c r="J31"/>
  <c r="J32"/>
  <c r="J28"/>
  <c r="I32"/>
  <c r="J34"/>
  <c r="B33"/>
  <c r="C33"/>
  <c r="D33"/>
  <c r="E33"/>
  <c r="F33"/>
  <c r="G33"/>
  <c r="H33"/>
  <c r="I33"/>
  <c r="I31"/>
  <c r="I30"/>
  <c r="I29"/>
  <c r="I28"/>
  <c r="J18"/>
  <c r="J19"/>
  <c r="J20"/>
  <c r="J21"/>
  <c r="J17"/>
  <c r="J23"/>
  <c r="B22"/>
  <c r="C22"/>
  <c r="D22"/>
  <c r="E22"/>
  <c r="F22"/>
  <c r="G22"/>
  <c r="H22"/>
  <c r="I22"/>
  <c r="I21"/>
  <c r="I20"/>
  <c r="I19"/>
  <c r="I18"/>
  <c r="I17"/>
  <c r="L53" i="4"/>
  <c r="L54"/>
  <c r="L55"/>
  <c r="L56"/>
  <c r="L57"/>
  <c r="K57"/>
  <c r="J57"/>
  <c r="I57"/>
  <c r="H57"/>
  <c r="G57"/>
  <c r="F57"/>
  <c r="E57"/>
  <c r="D57"/>
  <c r="C57"/>
  <c r="B57"/>
  <c r="K113" i="14"/>
  <c r="L113"/>
  <c r="K114"/>
  <c r="L114"/>
  <c r="K115"/>
  <c r="L115"/>
  <c r="K112"/>
  <c r="L112"/>
  <c r="K116"/>
  <c r="J116"/>
  <c r="I116"/>
  <c r="H116"/>
  <c r="G116"/>
  <c r="F116"/>
  <c r="E116"/>
  <c r="D116"/>
  <c r="C116"/>
  <c r="B116"/>
  <c r="K103"/>
  <c r="L103"/>
  <c r="K104"/>
  <c r="L104"/>
  <c r="K105"/>
  <c r="L105"/>
  <c r="K102"/>
  <c r="L102"/>
  <c r="K106"/>
  <c r="J106"/>
  <c r="I106"/>
  <c r="H106"/>
  <c r="G106"/>
  <c r="F106"/>
  <c r="E106"/>
  <c r="D106"/>
  <c r="C106"/>
  <c r="B106"/>
  <c r="K93"/>
  <c r="K94"/>
  <c r="K95"/>
  <c r="K96"/>
  <c r="K97"/>
  <c r="J97"/>
  <c r="I97"/>
  <c r="H97"/>
  <c r="G97"/>
  <c r="F97"/>
  <c r="E97"/>
  <c r="D97"/>
  <c r="C97"/>
  <c r="B97"/>
  <c r="H176" i="13"/>
  <c r="H177"/>
  <c r="H178"/>
  <c r="H179"/>
  <c r="H180"/>
  <c r="G180"/>
  <c r="F180"/>
  <c r="E180"/>
  <c r="D180"/>
  <c r="C180"/>
  <c r="B180"/>
  <c r="H141" i="11"/>
  <c r="H142"/>
  <c r="H143"/>
  <c r="H144"/>
  <c r="G144"/>
  <c r="F144"/>
  <c r="E144"/>
  <c r="D144"/>
  <c r="C144"/>
  <c r="B144"/>
  <c r="I199" i="10"/>
  <c r="I200"/>
  <c r="I201"/>
  <c r="I202"/>
  <c r="H202"/>
  <c r="G202"/>
  <c r="F202"/>
  <c r="E202"/>
  <c r="D202"/>
  <c r="C202"/>
  <c r="B202"/>
  <c r="J148"/>
  <c r="J149"/>
  <c r="J150"/>
  <c r="J151"/>
  <c r="I151"/>
  <c r="H151"/>
  <c r="G151"/>
  <c r="F151"/>
  <c r="E151"/>
  <c r="D151"/>
  <c r="C151"/>
  <c r="B151"/>
  <c r="H54"/>
  <c r="H55"/>
  <c r="H56"/>
  <c r="H57"/>
  <c r="G57"/>
  <c r="F57"/>
  <c r="E57"/>
  <c r="D57"/>
  <c r="C57"/>
  <c r="B57"/>
  <c r="B152" i="9"/>
  <c r="C152"/>
  <c r="D152"/>
  <c r="E152"/>
  <c r="F152"/>
  <c r="G152"/>
  <c r="G151"/>
  <c r="G150"/>
  <c r="G149"/>
  <c r="G148"/>
  <c r="B79"/>
  <c r="C79"/>
  <c r="D79"/>
  <c r="E79"/>
  <c r="F79"/>
  <c r="G79"/>
  <c r="G78"/>
  <c r="G77"/>
  <c r="G76"/>
  <c r="G75"/>
  <c r="H147" i="8"/>
  <c r="H148"/>
  <c r="H149"/>
  <c r="H150"/>
  <c r="H151"/>
  <c r="G151"/>
  <c r="F151"/>
  <c r="E151"/>
  <c r="D151"/>
  <c r="C151"/>
  <c r="B151"/>
  <c r="G57"/>
  <c r="G58"/>
  <c r="G59"/>
  <c r="G60"/>
  <c r="G61"/>
  <c r="F61"/>
  <c r="E61"/>
  <c r="D61"/>
  <c r="C61"/>
  <c r="B61"/>
  <c r="F146" i="7"/>
  <c r="F147"/>
  <c r="F148"/>
  <c r="F149"/>
  <c r="E149"/>
  <c r="D149"/>
  <c r="C149"/>
  <c r="B149"/>
  <c r="L71" i="6"/>
  <c r="L72"/>
  <c r="L73"/>
  <c r="L74"/>
  <c r="L75"/>
  <c r="K75"/>
  <c r="J75"/>
  <c r="I75"/>
  <c r="H75"/>
  <c r="G75"/>
  <c r="F75"/>
  <c r="E75"/>
  <c r="D75"/>
  <c r="C75"/>
  <c r="B75"/>
  <c r="F61" i="5"/>
  <c r="F62"/>
  <c r="F63"/>
  <c r="F64"/>
  <c r="F65"/>
  <c r="I54"/>
  <c r="I53"/>
  <c r="I52"/>
  <c r="I51"/>
  <c r="I44"/>
  <c r="I43"/>
  <c r="I42"/>
  <c r="I41"/>
  <c r="I34"/>
  <c r="I33"/>
  <c r="I32"/>
  <c r="I31"/>
  <c r="I24"/>
  <c r="I23"/>
  <c r="I22"/>
  <c r="I21"/>
  <c r="E65"/>
  <c r="D65"/>
  <c r="C65"/>
  <c r="B65"/>
  <c r="B110" i="4"/>
  <c r="C110"/>
  <c r="D110"/>
  <c r="E110"/>
  <c r="F110"/>
  <c r="G110"/>
  <c r="G109"/>
  <c r="G108"/>
  <c r="G107"/>
  <c r="G106"/>
  <c r="H230" i="13"/>
  <c r="H229"/>
  <c r="H228"/>
  <c r="H187"/>
  <c r="H186"/>
  <c r="H185"/>
  <c r="H135"/>
  <c r="H134"/>
  <c r="H133"/>
  <c r="G92"/>
  <c r="G91"/>
  <c r="G90"/>
  <c r="G49"/>
  <c r="G48"/>
  <c r="G47"/>
  <c r="H144" i="12"/>
  <c r="H143"/>
  <c r="H142"/>
  <c r="H101"/>
  <c r="H100"/>
  <c r="H99"/>
  <c r="B58"/>
  <c r="C58"/>
  <c r="D58"/>
  <c r="E58"/>
  <c r="F58"/>
  <c r="G56"/>
  <c r="G55"/>
  <c r="G54"/>
  <c r="H13"/>
  <c r="H12"/>
  <c r="H11"/>
  <c r="I151" i="11"/>
  <c r="I150"/>
  <c r="I149"/>
  <c r="G100"/>
  <c r="G99"/>
  <c r="G98"/>
  <c r="I57"/>
  <c r="I56"/>
  <c r="I55"/>
  <c r="G13"/>
  <c r="G12"/>
  <c r="G11"/>
  <c r="I158" i="10"/>
  <c r="I157"/>
  <c r="I156"/>
  <c r="I107"/>
  <c r="I106"/>
  <c r="I105"/>
  <c r="I64"/>
  <c r="I63"/>
  <c r="I62"/>
  <c r="H13"/>
  <c r="H12"/>
  <c r="H11"/>
  <c r="B231" i="9"/>
  <c r="G221"/>
  <c r="G222"/>
  <c r="G223"/>
  <c r="G224"/>
  <c r="G225"/>
  <c r="G226"/>
  <c r="G227"/>
  <c r="G228"/>
  <c r="G229"/>
  <c r="G230"/>
  <c r="G231"/>
  <c r="B232"/>
  <c r="C231"/>
  <c r="C232"/>
  <c r="D231"/>
  <c r="D232"/>
  <c r="E231"/>
  <c r="E232"/>
  <c r="F231"/>
  <c r="F232"/>
  <c r="G232"/>
  <c r="A198"/>
  <c r="A230"/>
  <c r="A197"/>
  <c r="A229"/>
  <c r="A196"/>
  <c r="A228"/>
  <c r="A195"/>
  <c r="A227"/>
  <c r="A194"/>
  <c r="A226"/>
  <c r="A193"/>
  <c r="A225"/>
  <c r="A192"/>
  <c r="A224"/>
  <c r="A191"/>
  <c r="A223"/>
  <c r="A190"/>
  <c r="A222"/>
  <c r="A189"/>
  <c r="A221"/>
  <c r="B215"/>
  <c r="G205"/>
  <c r="G206"/>
  <c r="G207"/>
  <c r="G208"/>
  <c r="G209"/>
  <c r="G210"/>
  <c r="G211"/>
  <c r="G212"/>
  <c r="G213"/>
  <c r="G214"/>
  <c r="G215"/>
  <c r="B216"/>
  <c r="C215"/>
  <c r="C216"/>
  <c r="D215"/>
  <c r="D216"/>
  <c r="E215"/>
  <c r="E216"/>
  <c r="F215"/>
  <c r="F216"/>
  <c r="G216"/>
  <c r="A182"/>
  <c r="A214"/>
  <c r="A181"/>
  <c r="A213"/>
  <c r="A180"/>
  <c r="A212"/>
  <c r="A179"/>
  <c r="A211"/>
  <c r="A178"/>
  <c r="A210"/>
  <c r="A177"/>
  <c r="A209"/>
  <c r="A176"/>
  <c r="A208"/>
  <c r="A175"/>
  <c r="A207"/>
  <c r="A174"/>
  <c r="A206"/>
  <c r="A173"/>
  <c r="A205"/>
  <c r="B199"/>
  <c r="G189"/>
  <c r="G190"/>
  <c r="G191"/>
  <c r="G192"/>
  <c r="G193"/>
  <c r="G194"/>
  <c r="G195"/>
  <c r="G196"/>
  <c r="G197"/>
  <c r="G198"/>
  <c r="G199"/>
  <c r="B200"/>
  <c r="C199"/>
  <c r="C200"/>
  <c r="D199"/>
  <c r="D200"/>
  <c r="E199"/>
  <c r="E200"/>
  <c r="F199"/>
  <c r="F200"/>
  <c r="G200"/>
  <c r="B183"/>
  <c r="G173"/>
  <c r="G174"/>
  <c r="G175"/>
  <c r="G176"/>
  <c r="G177"/>
  <c r="G178"/>
  <c r="G179"/>
  <c r="G180"/>
  <c r="G181"/>
  <c r="G182"/>
  <c r="G183"/>
  <c r="B184"/>
  <c r="C183"/>
  <c r="C184"/>
  <c r="D183"/>
  <c r="D184"/>
  <c r="E183"/>
  <c r="E184"/>
  <c r="F183"/>
  <c r="F184"/>
  <c r="G184"/>
  <c r="B167"/>
  <c r="G157"/>
  <c r="G158"/>
  <c r="G159"/>
  <c r="G160"/>
  <c r="G161"/>
  <c r="G162"/>
  <c r="G163"/>
  <c r="G164"/>
  <c r="G165"/>
  <c r="G166"/>
  <c r="G167"/>
  <c r="B168"/>
  <c r="C167"/>
  <c r="C168"/>
  <c r="D167"/>
  <c r="D168"/>
  <c r="E167"/>
  <c r="E168"/>
  <c r="F167"/>
  <c r="F168"/>
  <c r="G168"/>
  <c r="A166"/>
  <c r="A165"/>
  <c r="A164"/>
  <c r="A163"/>
  <c r="A162"/>
  <c r="A161"/>
  <c r="A160"/>
  <c r="A159"/>
  <c r="A158"/>
  <c r="A157"/>
  <c r="B142"/>
  <c r="C142"/>
  <c r="D142"/>
  <c r="E142"/>
  <c r="F142"/>
  <c r="G142"/>
  <c r="B143"/>
  <c r="C143"/>
  <c r="D143"/>
  <c r="E143"/>
  <c r="F143"/>
  <c r="G143"/>
  <c r="G141"/>
  <c r="G140"/>
  <c r="G139"/>
  <c r="G138"/>
  <c r="G137"/>
  <c r="G136"/>
  <c r="G135"/>
  <c r="G134"/>
  <c r="G133"/>
  <c r="G132"/>
  <c r="B126"/>
  <c r="C126"/>
  <c r="D126"/>
  <c r="E126"/>
  <c r="F126"/>
  <c r="G126"/>
  <c r="B127"/>
  <c r="C127"/>
  <c r="D127"/>
  <c r="E127"/>
  <c r="F127"/>
  <c r="G127"/>
  <c r="G125"/>
  <c r="G124"/>
  <c r="G123"/>
  <c r="G122"/>
  <c r="G121"/>
  <c r="G120"/>
  <c r="G119"/>
  <c r="G118"/>
  <c r="G117"/>
  <c r="G116"/>
  <c r="B135" i="6"/>
  <c r="C135"/>
  <c r="D135"/>
  <c r="E135"/>
  <c r="F135"/>
  <c r="G135"/>
  <c r="H135"/>
  <c r="I135"/>
  <c r="I134"/>
  <c r="I133"/>
  <c r="I132"/>
  <c r="I131"/>
  <c r="I130"/>
  <c r="I129"/>
  <c r="I128"/>
  <c r="I127"/>
  <c r="I126"/>
  <c r="I125"/>
  <c r="B120"/>
  <c r="C120"/>
  <c r="D120"/>
  <c r="E120"/>
  <c r="F120"/>
  <c r="G120"/>
  <c r="H120"/>
  <c r="H119"/>
  <c r="H118"/>
  <c r="H117"/>
  <c r="H116"/>
  <c r="H115"/>
  <c r="H114"/>
  <c r="H113"/>
  <c r="H112"/>
  <c r="H111"/>
  <c r="H110"/>
  <c r="B105"/>
  <c r="C105"/>
  <c r="D105"/>
  <c r="E105"/>
  <c r="F105"/>
  <c r="G105"/>
  <c r="H105"/>
  <c r="H104"/>
  <c r="H103"/>
  <c r="H102"/>
  <c r="H101"/>
  <c r="H100"/>
  <c r="H99"/>
  <c r="H98"/>
  <c r="H97"/>
  <c r="H96"/>
  <c r="H95"/>
  <c r="B90"/>
  <c r="C90"/>
  <c r="D90"/>
  <c r="E90"/>
  <c r="F90"/>
  <c r="G90"/>
  <c r="H90"/>
  <c r="H89"/>
  <c r="H88"/>
  <c r="H87"/>
  <c r="H86"/>
  <c r="H85"/>
  <c r="H84"/>
  <c r="H83"/>
  <c r="H82"/>
  <c r="H81"/>
  <c r="H80"/>
  <c r="L56"/>
  <c r="L57"/>
  <c r="L58"/>
  <c r="L59"/>
  <c r="L60"/>
  <c r="L61"/>
  <c r="L62"/>
  <c r="L63"/>
  <c r="L64"/>
  <c r="L65"/>
  <c r="L66"/>
  <c r="K66"/>
  <c r="J66"/>
  <c r="I66"/>
  <c r="H66"/>
  <c r="G66"/>
  <c r="F66"/>
  <c r="E66"/>
  <c r="D66"/>
  <c r="C66"/>
  <c r="B66"/>
  <c r="K41"/>
  <c r="K42"/>
  <c r="K43"/>
  <c r="K44"/>
  <c r="K45"/>
  <c r="K46"/>
  <c r="K47"/>
  <c r="K48"/>
  <c r="K49"/>
  <c r="K50"/>
  <c r="K51"/>
  <c r="J51"/>
  <c r="I51"/>
  <c r="H51"/>
  <c r="G51"/>
  <c r="F51"/>
  <c r="E51"/>
  <c r="D51"/>
  <c r="C51"/>
  <c r="B51"/>
  <c r="K26"/>
  <c r="K27"/>
  <c r="K28"/>
  <c r="K29"/>
  <c r="K30"/>
  <c r="K31"/>
  <c r="K32"/>
  <c r="K33"/>
  <c r="K34"/>
  <c r="K35"/>
  <c r="K36"/>
  <c r="J36"/>
  <c r="I36"/>
  <c r="H36"/>
  <c r="G36"/>
  <c r="F36"/>
  <c r="E36"/>
  <c r="D36"/>
  <c r="C36"/>
  <c r="B36"/>
  <c r="K11"/>
  <c r="K12"/>
  <c r="K13"/>
  <c r="K14"/>
  <c r="K15"/>
  <c r="K16"/>
  <c r="K17"/>
  <c r="K18"/>
  <c r="K19"/>
  <c r="K20"/>
  <c r="K21"/>
  <c r="J21"/>
  <c r="I21"/>
  <c r="H21"/>
  <c r="G21"/>
  <c r="F21"/>
  <c r="E21"/>
  <c r="D21"/>
  <c r="C21"/>
  <c r="B21"/>
  <c r="J252" i="5"/>
  <c r="J253"/>
  <c r="J254"/>
  <c r="J255"/>
  <c r="J256"/>
  <c r="I256"/>
  <c r="H256"/>
  <c r="G256"/>
  <c r="F256"/>
  <c r="E256"/>
  <c r="D256"/>
  <c r="C256"/>
  <c r="B256"/>
  <c r="J243"/>
  <c r="J244"/>
  <c r="J245"/>
  <c r="J246"/>
  <c r="J247"/>
  <c r="I247"/>
  <c r="H247"/>
  <c r="G247"/>
  <c r="F247"/>
  <c r="E247"/>
  <c r="D247"/>
  <c r="C247"/>
  <c r="B247"/>
  <c r="J234"/>
  <c r="J235"/>
  <c r="J236"/>
  <c r="J237"/>
  <c r="J238"/>
  <c r="I238"/>
  <c r="H238"/>
  <c r="G238"/>
  <c r="F238"/>
  <c r="E238"/>
  <c r="D238"/>
  <c r="C238"/>
  <c r="B238"/>
  <c r="J225"/>
  <c r="J226"/>
  <c r="J227"/>
  <c r="J228"/>
  <c r="J229"/>
  <c r="I229"/>
  <c r="H229"/>
  <c r="G229"/>
  <c r="F229"/>
  <c r="E229"/>
  <c r="D229"/>
  <c r="C229"/>
  <c r="B229"/>
  <c r="K215"/>
  <c r="K216"/>
  <c r="K217"/>
  <c r="K218"/>
  <c r="K220"/>
  <c r="B219"/>
  <c r="C219"/>
  <c r="D219"/>
  <c r="E219"/>
  <c r="F219"/>
  <c r="G219"/>
  <c r="H219"/>
  <c r="I219"/>
  <c r="J219"/>
  <c r="J218"/>
  <c r="J217"/>
  <c r="J216"/>
  <c r="J215"/>
  <c r="B209"/>
  <c r="C209"/>
  <c r="D209"/>
  <c r="E209"/>
  <c r="F209"/>
  <c r="G209"/>
  <c r="H209"/>
  <c r="H208"/>
  <c r="H207"/>
  <c r="H206"/>
  <c r="H205"/>
  <c r="B199"/>
  <c r="C199"/>
  <c r="D199"/>
  <c r="E199"/>
  <c r="F199"/>
  <c r="G199"/>
  <c r="H199"/>
  <c r="H198"/>
  <c r="H197"/>
  <c r="H196"/>
  <c r="H195"/>
  <c r="B189"/>
  <c r="C189"/>
  <c r="D189"/>
  <c r="E189"/>
  <c r="F189"/>
  <c r="G189"/>
  <c r="H189"/>
  <c r="H188"/>
  <c r="H187"/>
  <c r="H186"/>
  <c r="H185"/>
  <c r="B179"/>
  <c r="C179"/>
  <c r="D179"/>
  <c r="E179"/>
  <c r="F179"/>
  <c r="G179"/>
  <c r="H179"/>
  <c r="H178"/>
  <c r="H177"/>
  <c r="H176"/>
  <c r="H175"/>
  <c r="I165"/>
  <c r="I166"/>
  <c r="I167"/>
  <c r="I168"/>
  <c r="I170"/>
  <c r="B169"/>
  <c r="C169"/>
  <c r="D169"/>
  <c r="E169"/>
  <c r="F169"/>
  <c r="G169"/>
  <c r="H169"/>
  <c r="H168"/>
  <c r="H167"/>
  <c r="H166"/>
  <c r="H165"/>
  <c r="B160"/>
  <c r="C160"/>
  <c r="D160"/>
  <c r="E160"/>
  <c r="F160"/>
  <c r="G160"/>
  <c r="H160"/>
  <c r="I160"/>
  <c r="I159"/>
  <c r="I158"/>
  <c r="I157"/>
  <c r="I156"/>
  <c r="B151"/>
  <c r="C151"/>
  <c r="D151"/>
  <c r="E151"/>
  <c r="F151"/>
  <c r="G151"/>
  <c r="H151"/>
  <c r="I151"/>
  <c r="I150"/>
  <c r="I149"/>
  <c r="I148"/>
  <c r="I147"/>
  <c r="B142"/>
  <c r="C142"/>
  <c r="D142"/>
  <c r="E142"/>
  <c r="F142"/>
  <c r="G142"/>
  <c r="H142"/>
  <c r="I142"/>
  <c r="I141"/>
  <c r="I140"/>
  <c r="I139"/>
  <c r="I138"/>
  <c r="B133"/>
  <c r="C133"/>
  <c r="D133"/>
  <c r="E133"/>
  <c r="F133"/>
  <c r="G133"/>
  <c r="H133"/>
  <c r="I133"/>
  <c r="I132"/>
  <c r="I131"/>
  <c r="I130"/>
  <c r="I129"/>
  <c r="B124"/>
  <c r="C124"/>
  <c r="D124"/>
  <c r="E124"/>
  <c r="F124"/>
  <c r="G124"/>
  <c r="H124"/>
  <c r="I124"/>
  <c r="I123"/>
  <c r="I122"/>
  <c r="I121"/>
  <c r="I120"/>
  <c r="K110"/>
  <c r="K111"/>
  <c r="K112"/>
  <c r="K113"/>
  <c r="K115"/>
  <c r="J110"/>
  <c r="J111"/>
  <c r="J112"/>
  <c r="J113"/>
  <c r="J114"/>
  <c r="I114"/>
  <c r="H114"/>
  <c r="G114"/>
  <c r="F114"/>
  <c r="E114"/>
  <c r="D114"/>
  <c r="C114"/>
  <c r="B114"/>
  <c r="I100"/>
  <c r="I101"/>
  <c r="I102"/>
  <c r="I103"/>
  <c r="I105"/>
  <c r="H100"/>
  <c r="H101"/>
  <c r="H102"/>
  <c r="H103"/>
  <c r="H104"/>
  <c r="G104"/>
  <c r="F104"/>
  <c r="E104"/>
  <c r="D104"/>
  <c r="C104"/>
  <c r="B104"/>
  <c r="I90"/>
  <c r="I91"/>
  <c r="I92"/>
  <c r="I93"/>
  <c r="I95"/>
  <c r="H90"/>
  <c r="H91"/>
  <c r="H92"/>
  <c r="H93"/>
  <c r="H94"/>
  <c r="G94"/>
  <c r="F94"/>
  <c r="E94"/>
  <c r="D94"/>
  <c r="C94"/>
  <c r="B94"/>
  <c r="I80"/>
  <c r="I81"/>
  <c r="I82"/>
  <c r="I83"/>
  <c r="I85"/>
  <c r="H80"/>
  <c r="H81"/>
  <c r="H82"/>
  <c r="H83"/>
  <c r="H84"/>
  <c r="G84"/>
  <c r="F84"/>
  <c r="E84"/>
  <c r="D84"/>
  <c r="C84"/>
  <c r="B84"/>
  <c r="I70"/>
  <c r="I71"/>
  <c r="I72"/>
  <c r="I73"/>
  <c r="I75"/>
  <c r="H70"/>
  <c r="H71"/>
  <c r="H72"/>
  <c r="H73"/>
  <c r="H74"/>
  <c r="G74"/>
  <c r="F74"/>
  <c r="E74"/>
  <c r="D74"/>
  <c r="C74"/>
  <c r="B74"/>
  <c r="I56"/>
  <c r="H51"/>
  <c r="H52"/>
  <c r="H53"/>
  <c r="H54"/>
  <c r="H55"/>
  <c r="G55"/>
  <c r="F55"/>
  <c r="E55"/>
  <c r="D55"/>
  <c r="C55"/>
  <c r="B55"/>
  <c r="I46"/>
  <c r="H41"/>
  <c r="H42"/>
  <c r="H43"/>
  <c r="H44"/>
  <c r="H45"/>
  <c r="G45"/>
  <c r="F45"/>
  <c r="E45"/>
  <c r="D45"/>
  <c r="C45"/>
  <c r="B45"/>
  <c r="I36"/>
  <c r="H31"/>
  <c r="H32"/>
  <c r="H33"/>
  <c r="H34"/>
  <c r="H35"/>
  <c r="G35"/>
  <c r="F35"/>
  <c r="E35"/>
  <c r="D35"/>
  <c r="C35"/>
  <c r="B35"/>
  <c r="I26"/>
  <c r="H21"/>
  <c r="H22"/>
  <c r="H23"/>
  <c r="H24"/>
  <c r="H25"/>
  <c r="G25"/>
  <c r="F25"/>
  <c r="E25"/>
  <c r="D25"/>
  <c r="C25"/>
  <c r="B25"/>
  <c r="I11"/>
  <c r="I12"/>
  <c r="I13"/>
  <c r="I14"/>
  <c r="I16"/>
  <c r="B15"/>
  <c r="C15"/>
  <c r="D15"/>
  <c r="E15"/>
  <c r="F15"/>
  <c r="G15"/>
  <c r="H15"/>
  <c r="H14"/>
  <c r="H13"/>
  <c r="H12"/>
  <c r="H11"/>
  <c r="K163" i="4"/>
  <c r="B164"/>
  <c r="C164"/>
  <c r="D164"/>
  <c r="E164"/>
  <c r="F164"/>
  <c r="G164"/>
  <c r="H164"/>
  <c r="I164"/>
  <c r="J164"/>
  <c r="K164"/>
  <c r="K115"/>
  <c r="B116"/>
  <c r="C116"/>
  <c r="D116"/>
  <c r="E116"/>
  <c r="F116"/>
  <c r="G116"/>
  <c r="H116"/>
  <c r="I116"/>
  <c r="J116"/>
  <c r="K116"/>
  <c r="G62"/>
  <c r="B63"/>
  <c r="C63"/>
  <c r="D63"/>
  <c r="E63"/>
  <c r="F63"/>
  <c r="G63"/>
  <c r="L11"/>
  <c r="B12"/>
  <c r="C12"/>
  <c r="D12"/>
  <c r="E12"/>
  <c r="F12"/>
  <c r="G12"/>
  <c r="H12"/>
  <c r="I12"/>
  <c r="J12"/>
  <c r="K12"/>
  <c r="L12"/>
  <c r="H61" i="3"/>
  <c r="B62"/>
  <c r="C62"/>
  <c r="D62"/>
  <c r="E62"/>
  <c r="F62"/>
  <c r="G62"/>
  <c r="H62"/>
  <c r="J11"/>
  <c r="B12"/>
  <c r="C12"/>
  <c r="D12"/>
  <c r="E12"/>
  <c r="F12"/>
  <c r="G12"/>
  <c r="H12"/>
  <c r="I12"/>
  <c r="J12"/>
  <c r="B59" i="2"/>
  <c r="B58"/>
  <c r="B57"/>
  <c r="B56"/>
  <c r="B55"/>
  <c r="B48"/>
  <c r="B47"/>
  <c r="B46"/>
  <c r="B45"/>
  <c r="B44"/>
  <c r="B37"/>
  <c r="B36"/>
  <c r="B35"/>
  <c r="B34"/>
  <c r="B33"/>
  <c r="B26"/>
  <c r="B25"/>
  <c r="B24"/>
  <c r="B23"/>
  <c r="B22"/>
  <c r="B15"/>
  <c r="B14"/>
  <c r="B13"/>
  <c r="B12"/>
  <c r="B11"/>
  <c r="C80" i="1"/>
  <c r="B78"/>
  <c r="B77"/>
  <c r="B76"/>
  <c r="B75"/>
  <c r="B74"/>
  <c r="B73"/>
  <c r="B72"/>
  <c r="B71"/>
  <c r="B70"/>
  <c r="C64"/>
  <c r="B63"/>
  <c r="B62"/>
  <c r="B61"/>
  <c r="B60"/>
  <c r="B59"/>
  <c r="B58"/>
  <c r="B57"/>
  <c r="B56"/>
  <c r="B55"/>
  <c r="B48"/>
  <c r="B47"/>
  <c r="B46"/>
  <c r="B45"/>
  <c r="B44"/>
  <c r="B43"/>
  <c r="B42"/>
  <c r="B41"/>
  <c r="B40"/>
  <c r="B33"/>
  <c r="B32"/>
  <c r="B31"/>
  <c r="B30"/>
  <c r="B29"/>
  <c r="B28"/>
  <c r="B27"/>
  <c r="B26"/>
  <c r="B25"/>
  <c r="B18"/>
  <c r="B17"/>
  <c r="B16"/>
  <c r="B15"/>
  <c r="B14"/>
  <c r="B13"/>
  <c r="B12"/>
  <c r="B11"/>
</calcChain>
</file>

<file path=xl/comments1.xml><?xml version="1.0" encoding="utf-8"?>
<comments xmlns="http://schemas.openxmlformats.org/spreadsheetml/2006/main">
  <authors>
    <author>pscharfe</author>
  </authors>
  <commentList>
    <comment ref="A98" authorId="0">
      <text>
        <r>
          <rPr>
            <b/>
            <sz val="8"/>
            <color indexed="81"/>
            <rFont val="Tahoma"/>
            <family val="2"/>
          </rPr>
          <t>pscharfe:</t>
        </r>
        <r>
          <rPr>
            <sz val="8"/>
            <color indexed="81"/>
            <rFont val="Tahoma"/>
            <family val="2"/>
          </rPr>
          <t xml:space="preserve">
Q310 = first quarter with these specific answer options</t>
        </r>
      </text>
    </comment>
    <comment ref="A186" authorId="0">
      <text>
        <r>
          <rPr>
            <b/>
            <sz val="8"/>
            <color indexed="81"/>
            <rFont val="Tahoma"/>
            <family val="2"/>
          </rPr>
          <t>pscharfe:</t>
        </r>
        <r>
          <rPr>
            <sz val="8"/>
            <color indexed="81"/>
            <rFont val="Tahoma"/>
            <family val="2"/>
          </rPr>
          <t xml:space="preserve">
Q310 = first time these answer options were used</t>
        </r>
      </text>
    </comment>
  </commentList>
</comments>
</file>

<file path=xl/comments2.xml><?xml version="1.0" encoding="utf-8"?>
<comments xmlns="http://schemas.openxmlformats.org/spreadsheetml/2006/main">
  <authors>
    <author>pscharfe</author>
  </authors>
  <commentList>
    <comment ref="M120" authorId="0">
      <text>
        <r>
          <rPr>
            <b/>
            <sz val="8"/>
            <color indexed="81"/>
            <rFont val="Tahoma"/>
            <family val="2"/>
          </rPr>
          <t>pscharfe:</t>
        </r>
        <r>
          <rPr>
            <sz val="8"/>
            <color indexed="81"/>
            <rFont val="Tahoma"/>
            <family val="2"/>
          </rPr>
          <t xml:space="preserve">
Values based on "Answer Option Mid Point"</t>
        </r>
      </text>
    </comment>
    <comment ref="M130" authorId="0">
      <text>
        <r>
          <rPr>
            <b/>
            <sz val="8"/>
            <color indexed="81"/>
            <rFont val="Tahoma"/>
            <family val="2"/>
          </rPr>
          <t>pscharfe:</t>
        </r>
        <r>
          <rPr>
            <sz val="8"/>
            <color indexed="81"/>
            <rFont val="Tahoma"/>
            <family val="2"/>
          </rPr>
          <t xml:space="preserve">
Values based on "Answer Option Mid Point"</t>
        </r>
      </text>
    </comment>
    <comment ref="M140" authorId="0">
      <text>
        <r>
          <rPr>
            <b/>
            <sz val="8"/>
            <color indexed="81"/>
            <rFont val="Tahoma"/>
            <family val="2"/>
          </rPr>
          <t>pscharfe:</t>
        </r>
        <r>
          <rPr>
            <sz val="8"/>
            <color indexed="81"/>
            <rFont val="Tahoma"/>
            <family val="2"/>
          </rPr>
          <t xml:space="preserve">
Values based on "Answer Option Mid Point"</t>
        </r>
      </text>
    </comment>
    <comment ref="L152" authorId="0">
      <text>
        <r>
          <rPr>
            <b/>
            <sz val="8"/>
            <color indexed="81"/>
            <rFont val="Tahoma"/>
            <family val="2"/>
          </rPr>
          <t>pscharfe:</t>
        </r>
        <r>
          <rPr>
            <sz val="8"/>
            <color indexed="81"/>
            <rFont val="Tahoma"/>
            <family val="2"/>
          </rPr>
          <t xml:space="preserve">
Q310 = first time these specific answer options were used
</t>
        </r>
      </text>
    </comment>
    <comment ref="M168" authorId="0">
      <text>
        <r>
          <rPr>
            <b/>
            <sz val="8"/>
            <color indexed="81"/>
            <rFont val="Tahoma"/>
            <family val="2"/>
          </rPr>
          <t>pscharfe:</t>
        </r>
        <r>
          <rPr>
            <sz val="8"/>
            <color indexed="81"/>
            <rFont val="Tahoma"/>
            <family val="2"/>
          </rPr>
          <t xml:space="preserve">
Values based on "Answer Option Mid Point"</t>
        </r>
      </text>
    </comment>
    <comment ref="M178" authorId="0">
      <text>
        <r>
          <rPr>
            <b/>
            <sz val="8"/>
            <color indexed="81"/>
            <rFont val="Tahoma"/>
            <family val="2"/>
          </rPr>
          <t>pscharfe:</t>
        </r>
        <r>
          <rPr>
            <sz val="8"/>
            <color indexed="81"/>
            <rFont val="Tahoma"/>
            <family val="2"/>
          </rPr>
          <t xml:space="preserve">
Values based on "Answer Option Mid Point"</t>
        </r>
      </text>
    </comment>
    <comment ref="M188" authorId="0">
      <text>
        <r>
          <rPr>
            <b/>
            <sz val="8"/>
            <color indexed="81"/>
            <rFont val="Tahoma"/>
            <family val="2"/>
          </rPr>
          <t>pscharfe:</t>
        </r>
        <r>
          <rPr>
            <sz val="8"/>
            <color indexed="81"/>
            <rFont val="Tahoma"/>
            <family val="2"/>
          </rPr>
          <t xml:space="preserve">
Values based on "Answer Option Mid Point"</t>
        </r>
      </text>
    </comment>
    <comment ref="L199" authorId="0">
      <text>
        <r>
          <rPr>
            <b/>
            <sz val="8"/>
            <color indexed="81"/>
            <rFont val="Tahoma"/>
            <family val="2"/>
          </rPr>
          <t>pscharfe:</t>
        </r>
        <r>
          <rPr>
            <sz val="8"/>
            <color indexed="81"/>
            <rFont val="Tahoma"/>
            <family val="2"/>
          </rPr>
          <t xml:space="preserve">
Values based on "Answer Option Mid Point"</t>
        </r>
      </text>
    </comment>
  </commentList>
</comments>
</file>

<file path=xl/comments3.xml><?xml version="1.0" encoding="utf-8"?>
<comments xmlns="http://schemas.openxmlformats.org/spreadsheetml/2006/main">
  <authors>
    <author>scharfep</author>
  </authors>
  <commentList>
    <comment ref="B70" authorId="0">
      <text>
        <r>
          <rPr>
            <b/>
            <sz val="9"/>
            <color indexed="81"/>
            <rFont val="Tahoma"/>
            <family val="2"/>
          </rPr>
          <t>scharfep:</t>
        </r>
        <r>
          <rPr>
            <sz val="9"/>
            <color indexed="81"/>
            <rFont val="Tahoma"/>
            <family val="2"/>
          </rPr>
          <t xml:space="preserve">
Answer option added in Q3 '10</t>
        </r>
      </text>
    </comment>
  </commentList>
</comments>
</file>

<file path=xl/sharedStrings.xml><?xml version="1.0" encoding="utf-8"?>
<sst xmlns="http://schemas.openxmlformats.org/spreadsheetml/2006/main" count="5079" uniqueCount="788">
  <si>
    <t>REFTI Q4 09: NREL's Renewable Energy Project Financing Tracking Initiative, Fourth Quarter 2009</t>
  </si>
  <si>
    <t>Please tell us about your firm.  Are you primarily a....</t>
  </si>
  <si>
    <t>Answer Options</t>
  </si>
  <si>
    <t>Response Percent</t>
  </si>
  <si>
    <t>Response Count</t>
  </si>
  <si>
    <t>Equity Financier</t>
  </si>
  <si>
    <t>Debt Financier</t>
  </si>
  <si>
    <t>Utility</t>
  </si>
  <si>
    <t>Counsel / Consultant</t>
  </si>
  <si>
    <t>Government / Research / Advocacy</t>
  </si>
  <si>
    <t>Other (pls explain)</t>
  </si>
  <si>
    <t>Comment</t>
  </si>
  <si>
    <t>answered question</t>
  </si>
  <si>
    <t>skipped question</t>
  </si>
  <si>
    <t>Please tell us about the person responding to this survey (all answers optional)...</t>
  </si>
  <si>
    <t>Title</t>
  </si>
  <si>
    <t>Company</t>
  </si>
  <si>
    <t>Name</t>
  </si>
  <si>
    <t>Email</t>
  </si>
  <si>
    <t>Phone</t>
  </si>
  <si>
    <t>1-3</t>
  </si>
  <si>
    <t>4-6</t>
  </si>
  <si>
    <t>7-9</t>
  </si>
  <si>
    <t>10 - 49</t>
  </si>
  <si>
    <t>50 - 99</t>
  </si>
  <si>
    <t>100 - 249</t>
  </si>
  <si>
    <t>250+</t>
  </si>
  <si>
    <t>Wind</t>
  </si>
  <si>
    <t>Solar - PV (&lt; 1 MW)</t>
  </si>
  <si>
    <t>Solar - PV (&gt;= 1 MW)</t>
  </si>
  <si>
    <t>Solar - CSP</t>
  </si>
  <si>
    <t>Solar Thermal (non-elec)</t>
  </si>
  <si>
    <t>Geothermal</t>
  </si>
  <si>
    <t>Biomass - Elec</t>
  </si>
  <si>
    <t>Biomass - Non-elec</t>
  </si>
  <si>
    <t>Hydro</t>
  </si>
  <si>
    <t>Other Technologies</t>
  </si>
  <si>
    <t>500+</t>
  </si>
  <si>
    <t>0</t>
  </si>
  <si>
    <t>Early Stage</t>
  </si>
  <si>
    <t>Construction</t>
  </si>
  <si>
    <t>Primary</t>
  </si>
  <si>
    <t>Re-Finance</t>
  </si>
  <si>
    <t>Other</t>
  </si>
  <si>
    <t>Don't Know</t>
  </si>
  <si>
    <t xml:space="preserve">For projects that closed in Q4 2009, please tell us the PRIMARY LOCATION, POWER PURCHASER, and the TOTAL and DIRECT INVESTMENT... </t>
  </si>
  <si>
    <t>Primary Region</t>
  </si>
  <si>
    <t>New England</t>
  </si>
  <si>
    <t>New York</t>
  </si>
  <si>
    <t>Mid-Atlantic</t>
  </si>
  <si>
    <t>Southeast</t>
  </si>
  <si>
    <t>Mid-West</t>
  </si>
  <si>
    <t>Texas</t>
  </si>
  <si>
    <t>Southwest</t>
  </si>
  <si>
    <t>California</t>
  </si>
  <si>
    <t>Northwest</t>
  </si>
  <si>
    <t>HI &amp; AK</t>
  </si>
  <si>
    <t>Utility + Merchant</t>
  </si>
  <si>
    <t>Merchant</t>
  </si>
  <si>
    <t>Turnkey</t>
  </si>
  <si>
    <t>For your projects that are ON-SITE and BEHIND-THE-METER, please tell us about the customer host...</t>
  </si>
  <si>
    <t>Number of Deals</t>
  </si>
  <si>
    <t>100+</t>
  </si>
  <si>
    <t>Residential</t>
  </si>
  <si>
    <t>Commercial &amp; Industrial</t>
  </si>
  <si>
    <t>Federal Government</t>
  </si>
  <si>
    <t>State &amp; Local Govt.</t>
  </si>
  <si>
    <t>Nameplate Capacity (aggregate MW)</t>
  </si>
  <si>
    <t>Typical Customer Financing Structure</t>
  </si>
  <si>
    <t>Self-Finance</t>
  </si>
  <si>
    <t>PPA w/ Developer</t>
  </si>
  <si>
    <t>Lease</t>
  </si>
  <si>
    <t>Other (pls comment)</t>
  </si>
  <si>
    <t>Dont' Know</t>
  </si>
  <si>
    <t>Avg. Customer Payback (yrs)</t>
  </si>
  <si>
    <t>14 + yrs</t>
  </si>
  <si>
    <t>Don't know</t>
  </si>
  <si>
    <t>Avg. Customer Discount Rate (%)</t>
  </si>
  <si>
    <t>15.0+%</t>
  </si>
  <si>
    <t>What was the LARGEST BARRIER to RE project development and how did it impact your projects</t>
  </si>
  <si>
    <t>Technological hurdles</t>
  </si>
  <si>
    <t>Environmental permitting</t>
  </si>
  <si>
    <t>Transmission interconnection / tariff</t>
  </si>
  <si>
    <t>Negotiating PPA / Creditworthiness of power purchaser</t>
  </si>
  <si>
    <t>Finding Tax Equity Investor</t>
  </si>
  <si>
    <t>Raising Debt</t>
  </si>
  <si>
    <t>Accessing Government Programs</t>
  </si>
  <si>
    <t>None</t>
  </si>
  <si>
    <t>Impact</t>
  </si>
  <si>
    <t>Required reduced project size(s)</t>
  </si>
  <si>
    <t>Financial Structure</t>
  </si>
  <si>
    <t>Balance Sheet</t>
  </si>
  <si>
    <t>Depreciation</t>
  </si>
  <si>
    <t>Straight Line</t>
  </si>
  <si>
    <t>MACRS</t>
  </si>
  <si>
    <t>Bonus MACRS</t>
  </si>
  <si>
    <t>Federal Incentive</t>
  </si>
  <si>
    <t>PTC</t>
  </si>
  <si>
    <t>ITC</t>
  </si>
  <si>
    <t>Cash Grant</t>
  </si>
  <si>
    <t>State Incentive</t>
  </si>
  <si>
    <t>Capacity Based</t>
  </si>
  <si>
    <t>Production Based</t>
  </si>
  <si>
    <t>Provide the typical expected method of REC Sales, REC Type, and REC Contract Duration by technology...</t>
  </si>
  <si>
    <t>REC Sales</t>
  </si>
  <si>
    <t>None Available</t>
  </si>
  <si>
    <t>Bundled with energy</t>
  </si>
  <si>
    <t>REC-only contract</t>
  </si>
  <si>
    <t>Merchant sales</t>
  </si>
  <si>
    <t>REC Type</t>
  </si>
  <si>
    <t>Compliance REC</t>
  </si>
  <si>
    <t>Voluntary REC</t>
  </si>
  <si>
    <t>Sold to GHG Attribute Market</t>
  </si>
  <si>
    <t>REC Contract Term (yrs)</t>
  </si>
  <si>
    <t>20 yrs</t>
  </si>
  <si>
    <t>21 + yrs</t>
  </si>
  <si>
    <t>Please comment on the IMPORTANCE of different INCENTIVE PROGRAMS to developing your projects...</t>
  </si>
  <si>
    <t>Treasury Grants</t>
  </si>
  <si>
    <t>Extremely</t>
  </si>
  <si>
    <t>Very</t>
  </si>
  <si>
    <t>Moderately</t>
  </si>
  <si>
    <t>Slightly</t>
  </si>
  <si>
    <t>State Incentives</t>
  </si>
  <si>
    <t>Renewable Portfolio Standards (REC purchase)</t>
  </si>
  <si>
    <t>PPA Term (yrs)</t>
  </si>
  <si>
    <t>PPA Price in Yr 1</t>
  </si>
  <si>
    <t>PPA Price Escalation (%)</t>
  </si>
  <si>
    <t>Customer Buyout Option</t>
  </si>
  <si>
    <t xml:space="preserve">Regarding project EQUITY CAPITAL (based on after-tax returns), please tell us how your projects are generally structured... </t>
  </si>
  <si>
    <t>90 - 100%</t>
  </si>
  <si>
    <t>Expected Return on Tax-Investor Equity</t>
  </si>
  <si>
    <t>Ratio of Developer Equity / Total Capital</t>
  </si>
  <si>
    <t>Expected Return on Developer Equity</t>
  </si>
  <si>
    <t xml:space="preserve">Regarding project-level CONSTRUCTION debt, please tell us how your projects are generally structured... </t>
  </si>
  <si>
    <t>Source of Const. Debt</t>
  </si>
  <si>
    <t>Ratio of Const. Debt / Total Capital</t>
  </si>
  <si>
    <t>80 - 100%</t>
  </si>
  <si>
    <t>Average All-In Cost of Const. Debt (%)</t>
  </si>
  <si>
    <t>Const. Debt Term (months)</t>
  </si>
  <si>
    <t xml:space="preserve">Regarding project-level TERM debt, please tell us how your projects are generally structured... </t>
  </si>
  <si>
    <t>Source of Debt</t>
  </si>
  <si>
    <t>Municipal Bonds</t>
  </si>
  <si>
    <t>Ratio of Debt / Total Capital</t>
  </si>
  <si>
    <t>Ratio of Fed Loan Guarantee / Debt</t>
  </si>
  <si>
    <t>Avg. All-In Cost of Debt (%)</t>
  </si>
  <si>
    <t>Debt Term (yrs)</t>
  </si>
  <si>
    <t>Avg. Debt Coverage Ratio Required</t>
  </si>
  <si>
    <t xml:space="preserve">Provide the average INSTALLED COSTS (before incentives) and LEVELIZED COST OF ENERGY (LCOE) (after incentives) from your projects  (LCOE is generally the present value of costs divided by the present value of energy delivered) </t>
  </si>
  <si>
    <t>Installed Costs ($ / Watt -  net output)</t>
  </si>
  <si>
    <t>$7+ / Watt</t>
  </si>
  <si>
    <t>LCOE (cents / kWh)</t>
  </si>
  <si>
    <t>22.5 +</t>
  </si>
  <si>
    <t>Mid-Point</t>
  </si>
  <si>
    <t>PV &lt; 1 MW</t>
  </si>
  <si>
    <t>PV &gt;= 1 MW</t>
  </si>
  <si>
    <t>CSP</t>
  </si>
  <si>
    <t>Approximate No. of Projects in Development</t>
  </si>
  <si>
    <t>Total</t>
  </si>
  <si>
    <t>Total Responses</t>
  </si>
  <si>
    <t>Answer Option Mid-Point</t>
  </si>
  <si>
    <t>Approximate Capacity 
in Development</t>
  </si>
  <si>
    <t xml:space="preserve">Approximate No. Financially Closed Projects </t>
  </si>
  <si>
    <t xml:space="preserve">Other </t>
  </si>
  <si>
    <t>=</t>
  </si>
  <si>
    <t>Headings</t>
  </si>
  <si>
    <t>Formulas</t>
  </si>
  <si>
    <t>Inputs</t>
  </si>
  <si>
    <t>Answer Options Mid-Point</t>
  </si>
  <si>
    <t>Approximate Total Cost of 
Combined Projects</t>
  </si>
  <si>
    <t>Totals</t>
  </si>
  <si>
    <t>Approximate No. of Deals with Customer Host</t>
  </si>
  <si>
    <t>Approximate Nameplate Capacity with Customer Host</t>
  </si>
  <si>
    <t xml:space="preserve">Approximate Capacity of Financially Closed Projects </t>
  </si>
  <si>
    <t>Percent of Responses</t>
  </si>
  <si>
    <t>PV (&lt; 1 MW)</t>
  </si>
  <si>
    <t>PV (&gt;= 1 MW)</t>
  </si>
  <si>
    <t>Developer/Installer/Integrator</t>
  </si>
  <si>
    <t>Energy Consumer</t>
  </si>
  <si>
    <t>Delayed project(s) &lt;= 1 year</t>
  </si>
  <si>
    <t>Delayed project(s) 
&gt; 1 year</t>
  </si>
  <si>
    <t>Maufacturer / Supplier / Distributor</t>
  </si>
  <si>
    <t>0 &lt; 100kW</t>
  </si>
  <si>
    <t>1 &lt; 5MW</t>
  </si>
  <si>
    <t>1 &lt; 5 MW</t>
  </si>
  <si>
    <t>0 &lt; 100 kW</t>
  </si>
  <si>
    <t>5 &lt; 25 MW</t>
  </si>
  <si>
    <t>25 &lt; 100 MW</t>
  </si>
  <si>
    <t>100 &lt; 200 MW</t>
  </si>
  <si>
    <t>200 &lt; 500 MW</t>
  </si>
  <si>
    <t>500+ MW</t>
  </si>
  <si>
    <t>Approximate Capacity 
in Development (MW)</t>
  </si>
  <si>
    <t>Customer Host 
(End User)</t>
  </si>
  <si>
    <t>$0 &lt; $100K</t>
  </si>
  <si>
    <t>$100K &lt; $1M</t>
  </si>
  <si>
    <t>$1M &lt; $10</t>
  </si>
  <si>
    <t>$10 &lt; $50</t>
  </si>
  <si>
    <t>$50 &lt; $100</t>
  </si>
  <si>
    <t>$100 &lt; $250</t>
  </si>
  <si>
    <t>$250 &lt; $500</t>
  </si>
  <si>
    <t>$500 &lt; $1,000</t>
  </si>
  <si>
    <t>$1,000+</t>
  </si>
  <si>
    <t>100 &lt; 1MW</t>
  </si>
  <si>
    <t>5 &lt; 25</t>
  </si>
  <si>
    <t>25 &lt; 100</t>
  </si>
  <si>
    <t>100 &lt; 200</t>
  </si>
  <si>
    <t>200 &lt; 500</t>
  </si>
  <si>
    <t>CREBs/QECBs</t>
  </si>
  <si>
    <t>Manufacturer Provided</t>
  </si>
  <si>
    <t>1 &lt; 5 yrs</t>
  </si>
  <si>
    <t>5 &lt; 8 yrs</t>
  </si>
  <si>
    <t>8  &lt; 11 yrs</t>
  </si>
  <si>
    <t>11 &lt; 14 yrs</t>
  </si>
  <si>
    <t>0 &lt; 5%</t>
  </si>
  <si>
    <t>5 &lt; 7%</t>
  </si>
  <si>
    <t>7 &lt; 9%</t>
  </si>
  <si>
    <t>9 &lt; 11%</t>
  </si>
  <si>
    <t>11 &lt; 13%</t>
  </si>
  <si>
    <t>13 &lt; 15%</t>
  </si>
  <si>
    <t>Poor Project Economics</t>
  </si>
  <si>
    <t>Abandoned the Project</t>
  </si>
  <si>
    <t>Raised Energy Price</t>
  </si>
  <si>
    <t>Partnership Flip</t>
  </si>
  <si>
    <t>Sale-Leaseback</t>
  </si>
  <si>
    <t>Low-Interest Financing</t>
  </si>
  <si>
    <t>Solar REC (Compliance)</t>
  </si>
  <si>
    <t>0 &lt; 5 yrs</t>
  </si>
  <si>
    <t>5 &lt; 10 yrs</t>
  </si>
  <si>
    <t>10 &lt; 15 yrs</t>
  </si>
  <si>
    <t>15 &lt; 20 yrs</t>
  </si>
  <si>
    <t xml:space="preserve">0 &lt; 5 $/MWh </t>
  </si>
  <si>
    <t xml:space="preserve">5 &lt; 20 </t>
  </si>
  <si>
    <t>20 &lt; 50</t>
  </si>
  <si>
    <t>100 &lt; 300</t>
  </si>
  <si>
    <t>300 &lt; 500</t>
  </si>
  <si>
    <t xml:space="preserve">50 &lt; 100 </t>
  </si>
  <si>
    <t>0 &lt; 6 ¢/kWh</t>
  </si>
  <si>
    <t>6 &lt; 8 ¢/kWh</t>
  </si>
  <si>
    <t>8 &lt; 10 ¢/kWh</t>
  </si>
  <si>
    <t>10 &lt; 12 ¢/kWh</t>
  </si>
  <si>
    <t>12 &lt; 14 ¢/kWh</t>
  </si>
  <si>
    <t>14 &lt; 16 ¢/kwh</t>
  </si>
  <si>
    <t>16+ ¢/kwh</t>
  </si>
  <si>
    <t>&lt; 0% (negative)</t>
  </si>
  <si>
    <t>0 &lt; 2%</t>
  </si>
  <si>
    <t>2 &lt; 3%</t>
  </si>
  <si>
    <t>3 &lt; 4%</t>
  </si>
  <si>
    <t>4 &lt; 5%</t>
  </si>
  <si>
    <t>5%+</t>
  </si>
  <si>
    <t>0 &lt; 10%</t>
  </si>
  <si>
    <t>10 &lt; 30%</t>
  </si>
  <si>
    <t>30 &lt; 50%</t>
  </si>
  <si>
    <t>50 &lt; 70%</t>
  </si>
  <si>
    <t>70 &lt; 90%</t>
  </si>
  <si>
    <t>0 &lt; 6%</t>
  </si>
  <si>
    <t>6 &lt; 8%</t>
  </si>
  <si>
    <t>8 &lt; 10%</t>
  </si>
  <si>
    <t>10 &lt; 12%</t>
  </si>
  <si>
    <t>12 &lt; 14%</t>
  </si>
  <si>
    <t>14 &lt; 16%</t>
  </si>
  <si>
    <t>16 &lt; 18%</t>
  </si>
  <si>
    <t>18 &lt; 20%</t>
  </si>
  <si>
    <t>20%+</t>
  </si>
  <si>
    <t>None (Self Financed)</t>
  </si>
  <si>
    <t>Combined Construction &amp; Term Debt</t>
  </si>
  <si>
    <t>Purely Construction Debt</t>
  </si>
  <si>
    <t>0 &lt; 20%</t>
  </si>
  <si>
    <t>20 &lt; 40%</t>
  </si>
  <si>
    <t>40 &lt; 60%</t>
  </si>
  <si>
    <t>60 &lt; 80%</t>
  </si>
  <si>
    <t>0 &lt; 4%</t>
  </si>
  <si>
    <t>4 &lt; 5.5%</t>
  </si>
  <si>
    <t>5.5 &lt; 7%</t>
  </si>
  <si>
    <t>7 &lt; 8.5%</t>
  </si>
  <si>
    <t>8.5 &lt; 10%</t>
  </si>
  <si>
    <t>10% +</t>
  </si>
  <si>
    <t>0 &lt; 6 mos</t>
  </si>
  <si>
    <t>6 &lt; 12 mos</t>
  </si>
  <si>
    <t>12 &lt; 18 mos</t>
  </si>
  <si>
    <t>18 &lt; 24 mos</t>
  </si>
  <si>
    <t>24 &lt; 30 mos</t>
  </si>
  <si>
    <t>30+ mos</t>
  </si>
  <si>
    <t>1 Lender - single project</t>
  </si>
  <si>
    <t>1 Lender - project portfolio</t>
  </si>
  <si>
    <t>2+ Lenders - single project</t>
  </si>
  <si>
    <t>2+ Lenders - project portfolio</t>
  </si>
  <si>
    <t>CREBs / QECBs</t>
  </si>
  <si>
    <t>21+ yrs</t>
  </si>
  <si>
    <t>&lt; 1.2</t>
  </si>
  <si>
    <t>1.2 &lt; 1.3</t>
  </si>
  <si>
    <t>1.3 &lt; 1.4</t>
  </si>
  <si>
    <t>1.4 &lt; 1.5</t>
  </si>
  <si>
    <t>1.5 &lt; 1.6</t>
  </si>
  <si>
    <t>1.6 &lt; 1.7</t>
  </si>
  <si>
    <t>1.7+</t>
  </si>
  <si>
    <t>$0 &lt; $1 / W</t>
  </si>
  <si>
    <t>$1 &lt; $2 / W</t>
  </si>
  <si>
    <t>$2 &lt; $3 / W</t>
  </si>
  <si>
    <t>$3 &lt; $4 / W</t>
  </si>
  <si>
    <t>$4 &lt; $5 / W</t>
  </si>
  <si>
    <t>$5 &lt; $6 / W</t>
  </si>
  <si>
    <t>$6 &lt; $7 / W</t>
  </si>
  <si>
    <t>0 &lt; 5</t>
  </si>
  <si>
    <t>5 &lt; 7.5</t>
  </si>
  <si>
    <t>7.5&lt; 10</t>
  </si>
  <si>
    <t>10 &lt; 12.5</t>
  </si>
  <si>
    <t>12.5 &lt; 15</t>
  </si>
  <si>
    <t>15 &lt; 17.5</t>
  </si>
  <si>
    <t>17.5 &lt; 20</t>
  </si>
  <si>
    <t>20.0 &lt; 22.5</t>
  </si>
  <si>
    <t>Firm Composition - Q309</t>
  </si>
  <si>
    <t>Tax Credit Equity Financier</t>
  </si>
  <si>
    <t>Other Equity Financier</t>
  </si>
  <si>
    <t>Developer</t>
  </si>
  <si>
    <t>Firm Composition - Q409</t>
  </si>
  <si>
    <t>End User</t>
  </si>
  <si>
    <t>Firm Composition - Q110</t>
  </si>
  <si>
    <t>Firm Composition - Q210</t>
  </si>
  <si>
    <r>
      <t xml:space="preserve">Firm Composition - Q310 </t>
    </r>
    <r>
      <rPr>
        <b/>
        <sz val="10"/>
        <color rgb="FFFF0000"/>
        <rFont val="Tahoma"/>
        <family val="2"/>
      </rPr>
      <t>(**Note Changes in Answer Options)</t>
    </r>
  </si>
  <si>
    <t>NREL's Renewable Energy Financing Tracking Initiative (REFTI) 
Aggregate / Trend Analysis</t>
  </si>
  <si>
    <t>NREL's Renewable Energy Financing Tracking Initiative (REFTI) Aggregate / Trend Analysis</t>
  </si>
  <si>
    <t>Participant Figures - Q309</t>
  </si>
  <si>
    <t xml:space="preserve">Company </t>
  </si>
  <si>
    <t xml:space="preserve">Name </t>
  </si>
  <si>
    <t xml:space="preserve">Email </t>
  </si>
  <si>
    <t>Phone (optional)</t>
  </si>
  <si>
    <t>Participant Figures - Q409</t>
  </si>
  <si>
    <t>Participant Figures - Q110</t>
  </si>
  <si>
    <t>Participant Figures - Q210</t>
  </si>
  <si>
    <t>Participant Figures - Q310</t>
  </si>
  <si>
    <t>Please tell us about your projects IN DEVELOPMENT and those that CLOSED FINANCING in...</t>
  </si>
  <si>
    <t>No. of Projects in Development - Q309</t>
  </si>
  <si>
    <t>Solar - PV</t>
  </si>
  <si>
    <t>No. of Projects</t>
  </si>
  <si>
    <t>% of Total</t>
  </si>
  <si>
    <t>No. of Projects in Development - Q409</t>
  </si>
  <si>
    <t>No. of Projects in Development - Q110</t>
  </si>
  <si>
    <t>No. of Projects in Development - Q210</t>
  </si>
  <si>
    <t>No. of Projects in Development - Q310</t>
  </si>
  <si>
    <t>Nameplate Capacity (MW) - Q309</t>
  </si>
  <si>
    <t>Nameplate Capacity (MW)</t>
  </si>
  <si>
    <t>0.0 - 0.9</t>
  </si>
  <si>
    <t>1.0 - 4.9</t>
  </si>
  <si>
    <t>5.0 - 49.9</t>
  </si>
  <si>
    <t>50.0 - 99.9</t>
  </si>
  <si>
    <t>100.0 - 199.9</t>
  </si>
  <si>
    <t>200.0+</t>
  </si>
  <si>
    <t>Aggregate Capacity in Development (gross MW) - Q409</t>
  </si>
  <si>
    <t>0 - 4.9</t>
  </si>
  <si>
    <t>5 - 24.9</t>
  </si>
  <si>
    <t>25 - 49.9</t>
  </si>
  <si>
    <t>50 - 99.9</t>
  </si>
  <si>
    <t>100 - 199.9</t>
  </si>
  <si>
    <t>200 - 499.9</t>
  </si>
  <si>
    <t>Aggregate Capacity in Development (gross MW) - Q110</t>
  </si>
  <si>
    <t>Aggregate Capacity in Development (gross MW) - Q210</t>
  </si>
  <si>
    <r>
      <t xml:space="preserve">Aggregate Capacity in Development (gross KW / MW) - Q310 </t>
    </r>
    <r>
      <rPr>
        <b/>
        <sz val="10"/>
        <color rgb="FFFF0000"/>
        <rFont val="Tahoma"/>
        <family val="2"/>
      </rPr>
      <t>(**Note changes to answer options)</t>
    </r>
  </si>
  <si>
    <t>No. of Projects Financially Closed - Q409</t>
  </si>
  <si>
    <t>No. of Projects Financially Closed - Q110</t>
  </si>
  <si>
    <t>No. of Projects Financially Closed - Q210</t>
  </si>
  <si>
    <t>No. of Projects Financially Closed - Q310</t>
  </si>
  <si>
    <t>Aggregate Capacity Financially Closed (gross MW) - Q409</t>
  </si>
  <si>
    <t>Aggregate Capacity Financially Closed (gross MW) - Q110</t>
  </si>
  <si>
    <t>Aggregate Capacity Financially Closed (gross MW) - Q210</t>
  </si>
  <si>
    <r>
      <t xml:space="preserve">Aggregate Capacity Financially Closed (gross kW / MW) - Q310 </t>
    </r>
    <r>
      <rPr>
        <b/>
        <sz val="10"/>
        <color rgb="FFFF0000"/>
        <rFont val="Tahoma"/>
        <family val="2"/>
      </rPr>
      <t>(**Note changes to answer options)</t>
    </r>
  </si>
  <si>
    <t>Aggregate Capacity in Development</t>
  </si>
  <si>
    <t>Aggregate Capacity Financially Closed</t>
  </si>
  <si>
    <t>% of Projects in Development</t>
  </si>
  <si>
    <t xml:space="preserve">Q409 </t>
  </si>
  <si>
    <t>Q110</t>
  </si>
  <si>
    <t>Q210</t>
  </si>
  <si>
    <t>Q310</t>
  </si>
  <si>
    <t>Form of Financial Closure - Q409</t>
  </si>
  <si>
    <t>Form of Financial Closure - Q110</t>
  </si>
  <si>
    <t>Form of Financial Closure - Q210</t>
  </si>
  <si>
    <t>Form of Financial Closure - Q310</t>
  </si>
  <si>
    <t xml:space="preserve">For projects that closed in _____, please tell us the PRIMARY LOCATION, POWER PURCHASER, and the TOTAL and DIRECT INVESTMENT... </t>
  </si>
  <si>
    <t>Primary Region - Q309</t>
  </si>
  <si>
    <t>Primary Region - Q409</t>
  </si>
  <si>
    <t>Primary Region - Q110</t>
  </si>
  <si>
    <t>Primary Region - Q210</t>
  </si>
  <si>
    <t>Primary Region - Q310</t>
  </si>
  <si>
    <t>Primary Power Purchaser (i.e. Power Sold To) - Q309</t>
  </si>
  <si>
    <t>Primary Power Purchaser (i.e., Power Sold To) - Q409</t>
  </si>
  <si>
    <t>Primary Power Purchaser (i.e., Power Sold To) - Q110</t>
  </si>
  <si>
    <t>Primary Power Purchaser (i.e., Power Sold To) - Q210</t>
  </si>
  <si>
    <t>Primary Power Purchaser (i.e., Power Sold To) - Q310</t>
  </si>
  <si>
    <t>Total Cost of Combined Projects ($millions) - Q309</t>
  </si>
  <si>
    <t>$0 - $4.9</t>
  </si>
  <si>
    <t>$5 - $9.9</t>
  </si>
  <si>
    <t>$10 - $49.9</t>
  </si>
  <si>
    <t>$50 - $99.9</t>
  </si>
  <si>
    <t>$100 - $199.9</t>
  </si>
  <si>
    <t>$200 - $299.9</t>
  </si>
  <si>
    <t>$300 - $399.9</t>
  </si>
  <si>
    <t>$400 - $499.9</t>
  </si>
  <si>
    <t>$500+</t>
  </si>
  <si>
    <t>Total Cost of Combined Projects ($ millions) - Q409</t>
  </si>
  <si>
    <t>Total Cost of Combined Projects ($ millions)</t>
  </si>
  <si>
    <t>$500 - $999.9</t>
  </si>
  <si>
    <t>$1,000 +</t>
  </si>
  <si>
    <t>Total Cost of Combined Projects ($ millions) - Q110</t>
  </si>
  <si>
    <t>Total Cost of Combined Projects ($ millions) - Q210</t>
  </si>
  <si>
    <r>
      <t xml:space="preserve">Total Cost of Combined Projects ($ thousands / millions) - Q310 </t>
    </r>
    <r>
      <rPr>
        <b/>
        <sz val="10"/>
        <color rgb="FFFF0000"/>
        <rFont val="Tahoma"/>
        <family val="2"/>
      </rPr>
      <t>(**Note changes to answer options)</t>
    </r>
  </si>
  <si>
    <t>Your Direct Investment ($millions) - Q309</t>
  </si>
  <si>
    <t>% of Toal</t>
  </si>
  <si>
    <t>Your Total Direct Investment ($ millions) - Q409</t>
  </si>
  <si>
    <t>Your Total Direct Investment ($ millions)</t>
  </si>
  <si>
    <t>Your Total Direct Investment ($ millions) - Q110</t>
  </si>
  <si>
    <t>Your Total Direct Investment ($ millions) - Q210</t>
  </si>
  <si>
    <r>
      <t xml:space="preserve">Your Total Direct Investment ($ thousands / millions) - Q310 </t>
    </r>
    <r>
      <rPr>
        <b/>
        <sz val="10"/>
        <color rgb="FFFF0000"/>
        <rFont val="Tahoma"/>
        <family val="2"/>
      </rPr>
      <t>(**Note changes to answer options)</t>
    </r>
  </si>
  <si>
    <t>Number of Deals - Q309</t>
  </si>
  <si>
    <t>Number of Deals - Q409</t>
  </si>
  <si>
    <t>Number of Deals - Q110</t>
  </si>
  <si>
    <t>Number of Deals - Q210</t>
  </si>
  <si>
    <t>Number of Deals - Q310</t>
  </si>
  <si>
    <t>Nameplate Capacity (aggregate MW) - Q309</t>
  </si>
  <si>
    <t>200+</t>
  </si>
  <si>
    <t>Approximate Capacity with Customer Host</t>
  </si>
  <si>
    <t>Nameplate Capacity (aggregate MW) - Q409</t>
  </si>
  <si>
    <t>Nameplate Capacity (aggregate MW) - Q110</t>
  </si>
  <si>
    <t>Nameplate Capacity (aggregate MW) - Q210</t>
  </si>
  <si>
    <r>
      <t xml:space="preserve">Nameplate Capacity (aggregate MW) - Q310 </t>
    </r>
    <r>
      <rPr>
        <b/>
        <sz val="10"/>
        <color rgb="FFFF0000"/>
        <rFont val="Tahoma"/>
        <family val="2"/>
      </rPr>
      <t>(**Note changes to answer options)</t>
    </r>
  </si>
  <si>
    <t>Typical Customer Financing Structure - Q309</t>
  </si>
  <si>
    <t>CREBs</t>
  </si>
  <si>
    <t>QECBs</t>
  </si>
  <si>
    <t>Typical Customer Financing Structure - Q409</t>
  </si>
  <si>
    <t>Typical Customer Financing Structure - Q110</t>
  </si>
  <si>
    <t>Typical Customer Financing Structure - Q210</t>
  </si>
  <si>
    <r>
      <t xml:space="preserve">Typical Customer Financing Structure - Q310 </t>
    </r>
    <r>
      <rPr>
        <b/>
        <sz val="10"/>
        <color rgb="FFFF0000"/>
        <rFont val="Tahoma"/>
        <family val="2"/>
      </rPr>
      <t>(**Note changes to answer options)</t>
    </r>
  </si>
  <si>
    <t>Avg. Customer Payback (yrs) - Q309</t>
  </si>
  <si>
    <t>1-4</t>
  </si>
  <si>
    <t xml:space="preserve">5 - 7 </t>
  </si>
  <si>
    <t xml:space="preserve">8  - 10 </t>
  </si>
  <si>
    <t>11 - 13</t>
  </si>
  <si>
    <t xml:space="preserve">14 + </t>
  </si>
  <si>
    <t>Approximate Average Customer Payback (yrs)</t>
  </si>
  <si>
    <t>Avg. Customer Payback (yrs) - Q409</t>
  </si>
  <si>
    <t>1 - 4 yrs</t>
  </si>
  <si>
    <t>5 - 7 yrs</t>
  </si>
  <si>
    <t>8  - 10 yrs</t>
  </si>
  <si>
    <t>11 - 13 yrs</t>
  </si>
  <si>
    <t>Avg. Customer Payback (yrs) - Q110</t>
  </si>
  <si>
    <t>Avg. Customer Payback (yrs) - Q210</t>
  </si>
  <si>
    <t>Avg. Customer Payback (yrs) - Q310</t>
  </si>
  <si>
    <t>Avg. Customer Discount Rate (%) - Q309</t>
  </si>
  <si>
    <t>0.00  - 4.99</t>
  </si>
  <si>
    <t>5.00  - 6.99</t>
  </si>
  <si>
    <t>7.00  - 8.99</t>
  </si>
  <si>
    <t>9.00  - 10.99</t>
  </si>
  <si>
    <t>11.00  - 12.99</t>
  </si>
  <si>
    <t>13.00 - 14.99</t>
  </si>
  <si>
    <t>15.0+</t>
  </si>
  <si>
    <t>Approximate Average Customer Discount Rate</t>
  </si>
  <si>
    <t>Avg. Customer Discount Rate (%) - Q409</t>
  </si>
  <si>
    <t>0.00  - 4.99%</t>
  </si>
  <si>
    <t>5.00  - 6.99%</t>
  </si>
  <si>
    <t>7.00  - 8.99%</t>
  </si>
  <si>
    <t>9.00  - 10.99%</t>
  </si>
  <si>
    <t>11.00  - 12.99%</t>
  </si>
  <si>
    <t>13.00 - 14.99%</t>
  </si>
  <si>
    <t>Avg. Customer Discount Rate (%) - Q110</t>
  </si>
  <si>
    <t>Avg. Customer Discount Rate (%) - Q210</t>
  </si>
  <si>
    <t>Avg. Customer Discount Rate (%) - Q310</t>
  </si>
  <si>
    <t>Barrier - Q409</t>
  </si>
  <si>
    <t>Barrier</t>
  </si>
  <si>
    <t>Barrier - Q110</t>
  </si>
  <si>
    <t>Barrier - Q210</t>
  </si>
  <si>
    <r>
      <t xml:space="preserve">Barrier - Q310 </t>
    </r>
    <r>
      <rPr>
        <b/>
        <sz val="10"/>
        <color rgb="FFFF0000"/>
        <rFont val="Tahoma"/>
        <family val="2"/>
      </rPr>
      <t>(**Note changes to answer options)</t>
    </r>
  </si>
  <si>
    <t>Impact - Q409</t>
  </si>
  <si>
    <t>Delayed project(s) 0-6 months</t>
  </si>
  <si>
    <t>Delayed project(s) 6-12 months</t>
  </si>
  <si>
    <t>Delayed project(s) 12+ months</t>
  </si>
  <si>
    <t>Impact - Q110</t>
  </si>
  <si>
    <t>Impact - Q210</t>
  </si>
  <si>
    <t>Terminated the project indefinitely</t>
  </si>
  <si>
    <r>
      <t xml:space="preserve">Impact - Q310 </t>
    </r>
    <r>
      <rPr>
        <b/>
        <sz val="10"/>
        <color rgb="FFFF0000"/>
        <rFont val="Tahoma"/>
        <family val="2"/>
      </rPr>
      <t>(**Note changes to answer options)</t>
    </r>
  </si>
  <si>
    <t>NREL's Renewable Energy Financing Tracking Initiative (REFTI)
Aggregate / Trend Analysis</t>
  </si>
  <si>
    <t xml:space="preserve">Select the primary typical FINANCIAL STRUCTURE characteristics of your projects that closed in... </t>
  </si>
  <si>
    <t>Financial Structure - Q309</t>
  </si>
  <si>
    <t>Single-Sourced Tax Equity</t>
  </si>
  <si>
    <t>Tax Equity Partnership</t>
  </si>
  <si>
    <t>Financial Structure - Q409</t>
  </si>
  <si>
    <t>Tax Equity Arrangement</t>
  </si>
  <si>
    <t>Financial Structure - Q110</t>
  </si>
  <si>
    <t>Financial Structure - Q210</t>
  </si>
  <si>
    <r>
      <t xml:space="preserve">Financial Structure - Q310 </t>
    </r>
    <r>
      <rPr>
        <b/>
        <sz val="10"/>
        <color rgb="FFFF0000"/>
        <rFont val="Tahoma"/>
        <family val="2"/>
      </rPr>
      <t>(**Note changes to answer options)</t>
    </r>
  </si>
  <si>
    <t>Depreciation - Q309</t>
  </si>
  <si>
    <t>Depreciation - Q409</t>
  </si>
  <si>
    <t>Depreciation - Q110</t>
  </si>
  <si>
    <t>Depreciation - Q210</t>
  </si>
  <si>
    <t>Depreciation - Q310</t>
  </si>
  <si>
    <t>Federal Incentive - Q309</t>
  </si>
  <si>
    <t>Federal Incentive - Q409</t>
  </si>
  <si>
    <t>Federal Incentive - Q110</t>
  </si>
  <si>
    <t>Federal Incentive - Q210</t>
  </si>
  <si>
    <t>Federal Incentive - Q310</t>
  </si>
  <si>
    <t>State Incentive - Q309</t>
  </si>
  <si>
    <t>State Incentive - Q409</t>
  </si>
  <si>
    <t>State Incentive - Q110</t>
  </si>
  <si>
    <t>State Incentive - Q210</t>
  </si>
  <si>
    <r>
      <t xml:space="preserve">State Incentive - Q310 </t>
    </r>
    <r>
      <rPr>
        <b/>
        <sz val="10"/>
        <color rgb="FFFF0000"/>
        <rFont val="Tahoma"/>
        <family val="2"/>
      </rPr>
      <t>(**Note changes to answer options)</t>
    </r>
  </si>
  <si>
    <t>REC Sales - Q309</t>
  </si>
  <si>
    <t>REC Sales - Q409</t>
  </si>
  <si>
    <t>REC Sales - Q110</t>
  </si>
  <si>
    <t>REC Sales - Q210</t>
  </si>
  <si>
    <t>REC Sales - Q310</t>
  </si>
  <si>
    <t>REC Type - Q309</t>
  </si>
  <si>
    <t>Compliance SREC</t>
  </si>
  <si>
    <t>Voluntary SREC</t>
  </si>
  <si>
    <t>REC Type - Q409</t>
  </si>
  <si>
    <t>REC Type - Q110</t>
  </si>
  <si>
    <t>Solar REC</t>
  </si>
  <si>
    <t>REC Type - Q210</t>
  </si>
  <si>
    <t>REC Type - Q310</t>
  </si>
  <si>
    <t>REC Contract Term (yrs) - Q409</t>
  </si>
  <si>
    <t>0 - 4 yrs</t>
  </si>
  <si>
    <t>5 - 9 yrs</t>
  </si>
  <si>
    <t>10 - 14 yrs</t>
  </si>
  <si>
    <t>15 - 19 yrs</t>
  </si>
  <si>
    <t>REC Contract Term (yrs) - Q110</t>
  </si>
  <si>
    <t>REC Contract Term (yrs) - Q210</t>
  </si>
  <si>
    <t>REC Contract Term (yrs) - Q310</t>
  </si>
  <si>
    <r>
      <t xml:space="preserve">REC-only Price  ($/MWh) - Q310 </t>
    </r>
    <r>
      <rPr>
        <b/>
        <sz val="10"/>
        <color rgb="FFFF0000"/>
        <rFont val="Tahoma"/>
        <family val="2"/>
      </rPr>
      <t>(**Introduced Q310)</t>
    </r>
  </si>
  <si>
    <t>Treasury Grants - Q409</t>
  </si>
  <si>
    <t>Treasury Grants - Q110</t>
  </si>
  <si>
    <t>Treasury Grants - Q210</t>
  </si>
  <si>
    <t>Treasury Grants - Q310</t>
  </si>
  <si>
    <t>State Incentives - Q409</t>
  </si>
  <si>
    <t>State Incentives - Q110</t>
  </si>
  <si>
    <t>State Incentives - Q210</t>
  </si>
  <si>
    <t>State Incentives - Q310</t>
  </si>
  <si>
    <t>Renewable Portfolio Standards (REC purchase) - Q409</t>
  </si>
  <si>
    <t>Renewable Portfolio Standards (REC purchase) - Q110</t>
  </si>
  <si>
    <t>Renewable Portfolio Standards (REC purchase) - Q210</t>
  </si>
  <si>
    <t>Renewable Portfolio Standards (REC purchase) - Q310</t>
  </si>
  <si>
    <r>
      <t xml:space="preserve">Loan Guarantees - Q310 </t>
    </r>
    <r>
      <rPr>
        <b/>
        <sz val="10"/>
        <color rgb="FFFF0000"/>
        <rFont val="Tahoma"/>
        <family val="2"/>
      </rPr>
      <t>(**Introduced Q310)</t>
    </r>
  </si>
  <si>
    <t>Please provide the following parameters to the typical Power Purchase Agreement (PPA) used in...</t>
  </si>
  <si>
    <t>PPA Term (yrs) - Q309</t>
  </si>
  <si>
    <t>Average</t>
  </si>
  <si>
    <t>Low</t>
  </si>
  <si>
    <t>High</t>
  </si>
  <si>
    <t>PPA Term (yrs) - Q409</t>
  </si>
  <si>
    <t>PPA Term (yrs) - Q110</t>
  </si>
  <si>
    <t>PPA Term (yrs) - Q210</t>
  </si>
  <si>
    <t>PPA Term (yrs) - Q310</t>
  </si>
  <si>
    <t>PPA Price in Yr 1 (cents / kWh) - Q309</t>
  </si>
  <si>
    <t>0.0 - 5.9</t>
  </si>
  <si>
    <t>6.0 - 7.4</t>
  </si>
  <si>
    <t>7.5 - 8.9</t>
  </si>
  <si>
    <t xml:space="preserve">9.0 - 10.4 </t>
  </si>
  <si>
    <t>10.5 - 11.9</t>
  </si>
  <si>
    <t xml:space="preserve">12.0 - 15.0 </t>
  </si>
  <si>
    <t>PPA Price in Yr 1 - Q409</t>
  </si>
  <si>
    <t>0.0 - 5.9 ¢/kWh</t>
  </si>
  <si>
    <t>6.0 - 7.4 ¢/kWh</t>
  </si>
  <si>
    <t>7.5 - 8.9 ¢/kWh</t>
  </si>
  <si>
    <t>9.0 - 10.4 ¢/kWh</t>
  </si>
  <si>
    <t>10.5 - 11.9 ¢/kWh</t>
  </si>
  <si>
    <t>12.0 - 15.0 ¢/kwh</t>
  </si>
  <si>
    <t>15.0+ ¢/kwh</t>
  </si>
  <si>
    <t>PPA Price in Yr 1 - Q110</t>
  </si>
  <si>
    <t>PPA Price in Yr 1 - Q210</t>
  </si>
  <si>
    <r>
      <t xml:space="preserve">PPA Price in Yr 1 - Q310 </t>
    </r>
    <r>
      <rPr>
        <b/>
        <sz val="10"/>
        <color rgb="FFFF0000"/>
        <rFont val="Tahoma"/>
        <family val="2"/>
      </rPr>
      <t>(**Note changes to answer options)</t>
    </r>
  </si>
  <si>
    <t>PPA Price Escalation (%) - Q309</t>
  </si>
  <si>
    <t>&gt; 0.0 - 1.9</t>
  </si>
  <si>
    <t>2.0 - 2.9</t>
  </si>
  <si>
    <t>3.0 - 3.9</t>
  </si>
  <si>
    <t>4.0 - 4.9</t>
  </si>
  <si>
    <t>5.0+</t>
  </si>
  <si>
    <t>PPA Price Escalation (%) - Q409</t>
  </si>
  <si>
    <t>0.0%</t>
  </si>
  <si>
    <t>&gt; 0.0 - 1.9%</t>
  </si>
  <si>
    <t>2.0 - 2.9%</t>
  </si>
  <si>
    <t>3.0 - 3.9%</t>
  </si>
  <si>
    <t>4.0 - 4.9%</t>
  </si>
  <si>
    <t>5.0%+</t>
  </si>
  <si>
    <t>PPA Price Escalation (%) - Q110</t>
  </si>
  <si>
    <t>PPA Price Escalation (%) - Q210</t>
  </si>
  <si>
    <r>
      <t xml:space="preserve">PPA Price Escalation (%) - Q310 </t>
    </r>
    <r>
      <rPr>
        <b/>
        <sz val="10"/>
        <color rgb="FFFF0000"/>
        <rFont val="Tahoma"/>
        <family val="2"/>
      </rPr>
      <t>(**Note changes to answer options)</t>
    </r>
  </si>
  <si>
    <t>Customer Buyout Option - Q309</t>
  </si>
  <si>
    <t xml:space="preserve">0 - 4 </t>
  </si>
  <si>
    <t xml:space="preserve">5 - 9 </t>
  </si>
  <si>
    <t xml:space="preserve">10 - 14 </t>
  </si>
  <si>
    <t xml:space="preserve">15 - 19 </t>
  </si>
  <si>
    <t xml:space="preserve">20 </t>
  </si>
  <si>
    <t xml:space="preserve">21 + </t>
  </si>
  <si>
    <t>Customer Buyout Option - Q409</t>
  </si>
  <si>
    <t>Customer Buyout Option - Q110</t>
  </si>
  <si>
    <t>Customer Buyout Option - Q210</t>
  </si>
  <si>
    <t>Customer Buyout Option - Q310</t>
  </si>
  <si>
    <t>Ratio of Tax-Investor Equity / Total Capital - Q309</t>
  </si>
  <si>
    <t>0 - 19.9%</t>
  </si>
  <si>
    <t>20 - 39.9%</t>
  </si>
  <si>
    <t>40 - 59.9%</t>
  </si>
  <si>
    <t>60 - 79.9%</t>
  </si>
  <si>
    <t>Ratio of Tax-Investor Equity / Total Capital - Q409</t>
  </si>
  <si>
    <t>0 - 9.9%</t>
  </si>
  <si>
    <t>10 - 29.9%</t>
  </si>
  <si>
    <t>30 - 50.0%</t>
  </si>
  <si>
    <t>50.1 - 69.9%</t>
  </si>
  <si>
    <t>70 - 89.9%</t>
  </si>
  <si>
    <t>Ratio of Tax-Investor Equity / Total Capital - Q110</t>
  </si>
  <si>
    <t>Ratio of Tax-Investor Equity / Total Capital - Q210</t>
  </si>
  <si>
    <t>Ratio of Tax-Investor Equity / Total Capital - Q310</t>
  </si>
  <si>
    <t>Expected Return on Tax-Investor Equity - Q309</t>
  </si>
  <si>
    <t>0.00  - 6.49%</t>
  </si>
  <si>
    <t>6.50  - 8.49%</t>
  </si>
  <si>
    <t>8.50  - 10.49%</t>
  </si>
  <si>
    <t>10.50 - 12.49%</t>
  </si>
  <si>
    <t>12.50 - 14.49%</t>
  </si>
  <si>
    <t>14.50 - 16.49%</t>
  </si>
  <si>
    <t>16.50% +</t>
  </si>
  <si>
    <t>Expected Return on Tax-Investor Equity - Q409</t>
  </si>
  <si>
    <t>16.50% - 18.49%</t>
  </si>
  <si>
    <t>18.50% +</t>
  </si>
  <si>
    <t>Expected Return on Tax-Investor Equity - Q110</t>
  </si>
  <si>
    <t>Expected Return on Tax-Investor Equity - Q210</t>
  </si>
  <si>
    <r>
      <t xml:space="preserve">Expected Return on Tax-Investor Equity - Q310 </t>
    </r>
    <r>
      <rPr>
        <b/>
        <sz val="10"/>
        <color rgb="FFFF0000"/>
        <rFont val="Tahoma"/>
        <family val="2"/>
      </rPr>
      <t>(**Note changes to answer options)</t>
    </r>
  </si>
  <si>
    <t>Ratio of Developer Equity / Total Capital - Q309</t>
  </si>
  <si>
    <t>Ratio of Developer Equity / Total Capital - Q409</t>
  </si>
  <si>
    <t>Ratio of Developer Equity / Total Capital - Q110</t>
  </si>
  <si>
    <t>Ratio of Developer Equity / Total Capital - Q210</t>
  </si>
  <si>
    <t>Ratio of Developer Equity / Total Capital - Q310</t>
  </si>
  <si>
    <t>Expected Return on Developer Equity - Q309</t>
  </si>
  <si>
    <t>Expected Return on Developer Equity - Q409</t>
  </si>
  <si>
    <t>Expected Return on Developer Equity - Q110</t>
  </si>
  <si>
    <t>Expected Return on Developer Equity - Q210</t>
  </si>
  <si>
    <r>
      <t xml:space="preserve">Expected Return on Developer Equity - Q310 </t>
    </r>
    <r>
      <rPr>
        <b/>
        <sz val="10"/>
        <color rgb="FFFF0000"/>
        <rFont val="Tahoma"/>
        <family val="2"/>
      </rPr>
      <t>(**Note changes to answer options)</t>
    </r>
  </si>
  <si>
    <t>Source of Const. Debt - Q309</t>
  </si>
  <si>
    <t>Bank</t>
  </si>
  <si>
    <t>Non-Bank Lender</t>
  </si>
  <si>
    <t>Fed Loan Guarantee</t>
  </si>
  <si>
    <t>Utility Pre-Pay</t>
  </si>
  <si>
    <t>Combined Const. &amp; Term Debt</t>
  </si>
  <si>
    <t>Source of Const. Debt - Q409</t>
  </si>
  <si>
    <t>Source of Const. Debt - Q110</t>
  </si>
  <si>
    <t>Source of Const. Debt - Q210</t>
  </si>
  <si>
    <r>
      <t xml:space="preserve">Source of Const. Debt - Q310 </t>
    </r>
    <r>
      <rPr>
        <b/>
        <sz val="10"/>
        <color rgb="FFFF0000"/>
        <rFont val="Tahoma"/>
        <family val="2"/>
      </rPr>
      <t>(**Note changes to answer options)</t>
    </r>
  </si>
  <si>
    <t>Ratio of Const. Debt / Total Capital - Q309</t>
  </si>
  <si>
    <t>Metric</t>
  </si>
  <si>
    <t>&lt; 20%</t>
  </si>
  <si>
    <t>&lt; 40%</t>
  </si>
  <si>
    <t>&lt; 60%</t>
  </si>
  <si>
    <t>&lt; 80%</t>
  </si>
  <si>
    <t>Cumulative</t>
  </si>
  <si>
    <t>Ratio of Const. Debt / Total Capital - Q409</t>
  </si>
  <si>
    <t>Ratio of Const. Debt / Total Capital - Q110</t>
  </si>
  <si>
    <t>Ratio of Const. Debt / Total Capital - Q210</t>
  </si>
  <si>
    <t>Ratio of Const. Debt / Total Capital - Q310</t>
  </si>
  <si>
    <t>Average All-In Cost of Const. Debt (%) - Q309</t>
  </si>
  <si>
    <t>0.00 - 3.99%</t>
  </si>
  <si>
    <t>4.00 - 5.49%</t>
  </si>
  <si>
    <t>5.50 - 6.99%</t>
  </si>
  <si>
    <t>7.00 - 8.49%</t>
  </si>
  <si>
    <t>8.50 - 9.99%</t>
  </si>
  <si>
    <t>10.00% +</t>
  </si>
  <si>
    <t>Average All-In Cost of Const. Debt (%) - Q409</t>
  </si>
  <si>
    <t>Average All-In Cost of Const. Debt (%) - Q110</t>
  </si>
  <si>
    <t>Average All-In Cost of Const. Debt (%) - Q210</t>
  </si>
  <si>
    <t>Average All-In Cost of Const. Debt (%) - Q310</t>
  </si>
  <si>
    <t>Const. Debt Term (months) - Q309</t>
  </si>
  <si>
    <t>0 - 6 mos</t>
  </si>
  <si>
    <t>7 - 12 mos</t>
  </si>
  <si>
    <t>13 - 18 mos</t>
  </si>
  <si>
    <t>19 - 24 mos</t>
  </si>
  <si>
    <t>25 - 30 mos</t>
  </si>
  <si>
    <t>31 + mos</t>
  </si>
  <si>
    <t>Const. Debt Term (months) - Q409</t>
  </si>
  <si>
    <t>Const. Debt Term (months) - Q110</t>
  </si>
  <si>
    <t>Const. Debt Term (months) - Q210</t>
  </si>
  <si>
    <t>Const. Debt Term (months) - Q310</t>
  </si>
  <si>
    <t>Source of Debt - Q409</t>
  </si>
  <si>
    <t>Lender - project specific</t>
  </si>
  <si>
    <t>Lender - portfolio</t>
  </si>
  <si>
    <t>Lender w/ Fed Loan Guar.</t>
  </si>
  <si>
    <t>Source of Debt - Q110</t>
  </si>
  <si>
    <t>Source of Debt - Q210</t>
  </si>
  <si>
    <r>
      <t xml:space="preserve">Source of Debt - Q310 </t>
    </r>
    <r>
      <rPr>
        <b/>
        <sz val="10"/>
        <color rgb="FFFF0000"/>
        <rFont val="Tahoma"/>
        <family val="2"/>
      </rPr>
      <t>(**Note changes to answer options)</t>
    </r>
  </si>
  <si>
    <t>Ratio of Debt / Total Capital - Q309</t>
  </si>
  <si>
    <t>Ratio of Debt / Total Capital - Q409</t>
  </si>
  <si>
    <t>Ratio of Debt / Total Capital - Q110</t>
  </si>
  <si>
    <t>Ratio of Debt / Total Capital - Q210</t>
  </si>
  <si>
    <t>Ratio of Debt / Total Capital - Q310</t>
  </si>
  <si>
    <t>Ratio of Fed Loan Guarantee / Debt - Q309</t>
  </si>
  <si>
    <t>Ratio of Fed Loan Guarantee / Debt - Q409</t>
  </si>
  <si>
    <t>Ratio of Fed Loan Guarantee / Debt - Q110</t>
  </si>
  <si>
    <t>Ratio of Fed Loan Guarantee / Debt - Q210</t>
  </si>
  <si>
    <t>Ratio of Fed Loan Guarantee / Debt - Q310</t>
  </si>
  <si>
    <t>Average All-In Cost of Debt (%) - Q309</t>
  </si>
  <si>
    <t>Avg. All-In Cost of Debt (%) - Q409</t>
  </si>
  <si>
    <t>Avg. All-In Cost of Debt (%) - Q110</t>
  </si>
  <si>
    <t>Avg. All-In Cost of Debt (%) - Q210</t>
  </si>
  <si>
    <t>Avg. All-In Cost of Debt (%) - Q310</t>
  </si>
  <si>
    <t>Debt Term (yrs) - Q309</t>
  </si>
  <si>
    <t>Debt Term (yrs) - Q409</t>
  </si>
  <si>
    <t>Debt Term (yrs) - Q110</t>
  </si>
  <si>
    <t>Debt Term (yrs) - Q210</t>
  </si>
  <si>
    <t>Debt Term (yrs) - Q310</t>
  </si>
  <si>
    <t>Avg. Debt Coverage Ratio Required - Q309</t>
  </si>
  <si>
    <t>&lt; 1.30</t>
  </si>
  <si>
    <t>1.30 - 1.39</t>
  </si>
  <si>
    <t>1.40 - 1.49</t>
  </si>
  <si>
    <t>1.50 - 1.59</t>
  </si>
  <si>
    <t>1.60 - 1.69</t>
  </si>
  <si>
    <t>1.70 +</t>
  </si>
  <si>
    <t>Avg. Debt Coverage Ratio Required - Q409</t>
  </si>
  <si>
    <t>Avg. Debt Coverage Ratio Required - Q110</t>
  </si>
  <si>
    <t>Avg. Debt Coverage Ratio Required - Q210</t>
  </si>
  <si>
    <r>
      <t xml:space="preserve">Avg. Debt Coverage Ratio Required - Q310 </t>
    </r>
    <r>
      <rPr>
        <b/>
        <sz val="10"/>
        <color rgb="FFFF0000"/>
        <rFont val="Tahoma"/>
        <family val="2"/>
      </rPr>
      <t>(**Note changes to answer options)</t>
    </r>
  </si>
  <si>
    <t>Installed Costs ($ / Watt -  net output) - Q409</t>
  </si>
  <si>
    <t>$0 - $.99 / W</t>
  </si>
  <si>
    <t>$1 - $1.99 / W</t>
  </si>
  <si>
    <t>$2 - $2.99 / W</t>
  </si>
  <si>
    <t>$3 - $3.99 / W</t>
  </si>
  <si>
    <t>$4 - $4.99 / W</t>
  </si>
  <si>
    <t>$5 - $5.99 / W</t>
  </si>
  <si>
    <t>$6 - $6.99 / W</t>
  </si>
  <si>
    <t>Installed Costs ($ / Watt -  net output) - Q110</t>
  </si>
  <si>
    <t>Installed Costs ($ / Watt -  net output) - Q210</t>
  </si>
  <si>
    <t>Installed Costs ($ / Watt -  net output) - Q310</t>
  </si>
  <si>
    <t>LCOE (cents / kWh) - Q309</t>
  </si>
  <si>
    <t>0.0 - 4.99</t>
  </si>
  <si>
    <t>5.0 - 7.49</t>
  </si>
  <si>
    <t>7.5 - 9.99</t>
  </si>
  <si>
    <t>10.0 - 12.49</t>
  </si>
  <si>
    <t>12.5 - 14.99</t>
  </si>
  <si>
    <t>15.0 - 17.49</t>
  </si>
  <si>
    <t>17.5 - 19.99</t>
  </si>
  <si>
    <t>20.0 +</t>
  </si>
  <si>
    <t>LCOE (cents / kWh) - Q409</t>
  </si>
  <si>
    <t>20.0 - 22.49</t>
  </si>
  <si>
    <t>LCOE (cents / kWh) - Q110</t>
  </si>
  <si>
    <t>LCOE (cents / kWh) - Q210</t>
  </si>
  <si>
    <t>LCOE (cents / kWh) - Q310</t>
  </si>
  <si>
    <t>Q409</t>
  </si>
  <si>
    <t xml:space="preserve"> End User</t>
  </si>
  <si>
    <t>State &amp; Local Government</t>
  </si>
  <si>
    <t>N/A</t>
  </si>
  <si>
    <t>Wtd. Average</t>
  </si>
  <si>
    <t>Reported Projects in Development - Aggregate Analysis (Q409 thru Q310)</t>
  </si>
  <si>
    <t>Reported Projects in Development: Wind - Trend Analysis (Q409 thru Q310)</t>
  </si>
  <si>
    <t>Reported Projects in Development: PV&lt;1MW - Trend Analysis (Q409 thru Q310)</t>
  </si>
  <si>
    <t>Reported Projects in Development: PV&gt;=1MW - Trend Analysis (Q409 thru Q310)</t>
  </si>
  <si>
    <t>Reported Projects in Development: Other - Trend Analysis (Q409 thru Q310)</t>
  </si>
  <si>
    <t>Primary Region - Trend Analysis (Q409 thru Q310)</t>
  </si>
  <si>
    <t>Number of Deals - Aggregate Analysis (Q409 thru Q310)</t>
  </si>
  <si>
    <t>Barrier - Aggregate Analysis (Q409 thru Q310)</t>
  </si>
  <si>
    <t>Federal Incentive - Aggregate Analysis (Q409 thru Q310)</t>
  </si>
  <si>
    <t>REC Sales - Aggregate Analysis (Q409 thru Q310)</t>
  </si>
  <si>
    <t>Treasury Grants - Aggregate Analysis (Q409 thru Q310)</t>
  </si>
  <si>
    <t>REC Contract Term (yrs) - Aggregate Analysis (Q409 thru Q310)</t>
  </si>
  <si>
    <t>State Incentives - Aggregate Analysis (Q409 thru Q310)</t>
  </si>
  <si>
    <t>PPA Term (yrs) - Aggregate Analysis (Q409 thru Q310)</t>
  </si>
  <si>
    <t>PPA Price Escalation (%) - Aggregate Analysis (Q409 thru Q310)</t>
  </si>
  <si>
    <t>Customer Buyout Option - Aggregate Analysis (Q409 thru Q310)</t>
  </si>
  <si>
    <t>Ratio of Developer Equity / Total Capital - Aggregate Analysis (Q409 thru Q310)</t>
  </si>
  <si>
    <t>Avg. All-In Cost of Debt (%) - Aggregate Analysis (Q409 thru Q310)</t>
  </si>
  <si>
    <t>LCOE (cents / kWh) - Aggregate Analysis (Q409 thru Q310)</t>
  </si>
  <si>
    <t>LCOE (cents / kWh) - Aggregate Analysis PV &lt; 1MW (Q409 thru Q310)</t>
  </si>
  <si>
    <t>LCOE (cents / kWh) - Aggregate Analysis PV &gt;= 1MW (Q409 - Q310)</t>
  </si>
  <si>
    <t>Primary Power Purchaser (i.e., Power Sold To) - Aggregate Analysis (Q409 thru Q310)</t>
  </si>
  <si>
    <t>Contents of Spreadsheet (Click on Hyperlink)</t>
  </si>
  <si>
    <t>Question 1: Please tell us about your firm.  Are you primarily a....</t>
  </si>
  <si>
    <t>Firm Composition</t>
  </si>
  <si>
    <t>Question 2: Please tell us about the person responding to this survey (all answers optional)...</t>
  </si>
  <si>
    <t>Participant Figures</t>
  </si>
  <si>
    <t>Question 3: Please tell us about your projects IN DEVELOPMENT and those that CLOSED FINANCING in Q2 2010...</t>
  </si>
  <si>
    <t>No. of Projects in Development</t>
  </si>
  <si>
    <t>Aggregate Capacity in Development (gross MW)</t>
  </si>
  <si>
    <t>No. of Projects Financially Closed</t>
  </si>
  <si>
    <t>Aggregate Capacity Financially Closed (gross MW)</t>
  </si>
  <si>
    <t>Form of Financial Closure</t>
  </si>
  <si>
    <t xml:space="preserve">Question 4: For projects that closed in Q2 2010, please tell us the PRIMARY LOCATION, POWER PURCHASER, and the TOTAL and DIRECT INVESTMENT... </t>
  </si>
  <si>
    <t>Primary Power Purchaser (i.e., Power Sold To)</t>
  </si>
  <si>
    <t xml:space="preserve">Your Total Direct Investment ($ millions) </t>
  </si>
  <si>
    <t>Question 5: For your projects that are ON-SITE and BEHIND-THE-METER, please tell us about the customer host…</t>
  </si>
  <si>
    <t>No. of Deals</t>
  </si>
  <si>
    <t>Question 6: FWhat was the LARGEST BARRIER to RE project development and how did it impact your projects</t>
  </si>
  <si>
    <t xml:space="preserve">Question 7: Select the primary typical FINANCIAL STRUCTURE characteristics of your projects that closed in prior quarter... </t>
  </si>
  <si>
    <t>Question 8: Provide the typical expected method of REC Sales, REC Type, and REC Contract Duration by technology…</t>
  </si>
  <si>
    <t>Question 9: Please comment on the IMPORTANCE of different INCENTIVE PROGRAMS to developing your projects…</t>
  </si>
  <si>
    <t>Treasury Grant</t>
  </si>
  <si>
    <t>Question 10: Please provide the following parameters to the typical Power Purchase Agreement (PPA) used in prior quarter…</t>
  </si>
  <si>
    <t xml:space="preserve">Question 11: Regarding project EQUITY CAPITAL (based on after-tax returns), please tell us how your projects are generally structured... </t>
  </si>
  <si>
    <t>Ratio of Tax-Investor Equity / Total Capital</t>
  </si>
  <si>
    <t xml:space="preserve">Question 12: Regarding project-level CONSTRUCTION debt, please tell us how your projects are generally structured... </t>
  </si>
  <si>
    <t xml:space="preserve">Question 13: Regarding project-level TERM debt, please tell us how your projects are generally structured... </t>
  </si>
  <si>
    <t xml:space="preserve">Question 14: Provide the average INSTALLED COSTS (before incentives) and LEVELIZED COST OF ENERGY (LCOE) (after incentives) from your projects  (LCOE is generally the present value of costs divided by the present value of energy delivered) </t>
  </si>
</sst>
</file>

<file path=xl/styles.xml><?xml version="1.0" encoding="utf-8"?>
<styleSheet xmlns="http://schemas.openxmlformats.org/spreadsheetml/2006/main">
  <numFmts count="2">
    <numFmt numFmtId="164" formatCode="0.0%"/>
    <numFmt numFmtId="165" formatCode="0.0"/>
  </numFmts>
  <fonts count="26">
    <font>
      <sz val="10"/>
      <name val="Tahoma"/>
    </font>
    <font>
      <sz val="10"/>
      <name val="Tahoma"/>
      <family val="2"/>
    </font>
    <font>
      <b/>
      <sz val="12"/>
      <name val="Tahoma"/>
      <family val="2"/>
    </font>
    <font>
      <b/>
      <sz val="10"/>
      <name val="Tahoma"/>
      <family val="2"/>
    </font>
    <font>
      <b/>
      <sz val="10"/>
      <color indexed="0"/>
      <name val="Tahoma"/>
      <family val="2"/>
    </font>
    <font>
      <b/>
      <i/>
      <sz val="10"/>
      <color indexed="0"/>
      <name val="Tahoma"/>
      <family val="2"/>
    </font>
    <font>
      <sz val="10"/>
      <name val="Tahoma"/>
      <family val="2"/>
    </font>
    <font>
      <b/>
      <i/>
      <sz val="10"/>
      <name val="Tahoma"/>
      <family val="2"/>
    </font>
    <font>
      <sz val="8"/>
      <color indexed="81"/>
      <name val="Tahoma"/>
      <family val="2"/>
    </font>
    <font>
      <b/>
      <sz val="8"/>
      <color indexed="81"/>
      <name val="Tahoma"/>
      <family val="2"/>
    </font>
    <font>
      <sz val="18"/>
      <color indexed="13"/>
      <name val="Tahoma"/>
      <family val="2"/>
    </font>
    <font>
      <i/>
      <sz val="10"/>
      <name val="Tahoma"/>
      <family val="2"/>
    </font>
    <font>
      <b/>
      <sz val="10"/>
      <color theme="9" tint="-0.499984740745262"/>
      <name val="Tahoma"/>
      <family val="2"/>
    </font>
    <font>
      <sz val="10"/>
      <color theme="9" tint="-0.499984740745262"/>
      <name val="Tahoma"/>
      <family val="2"/>
    </font>
    <font>
      <b/>
      <i/>
      <sz val="11"/>
      <name val="Tahoma"/>
      <family val="2"/>
    </font>
    <font>
      <sz val="11"/>
      <name val="Tahoma"/>
      <family val="2"/>
    </font>
    <font>
      <b/>
      <sz val="11"/>
      <name val="Tahoma"/>
      <family val="2"/>
    </font>
    <font>
      <b/>
      <sz val="10"/>
      <color indexed="0"/>
      <name val="Microsoft Sans Serif"/>
      <family val="2"/>
    </font>
    <font>
      <b/>
      <sz val="10"/>
      <color rgb="FFFF0000"/>
      <name val="Tahoma"/>
      <family val="2"/>
    </font>
    <font>
      <sz val="10"/>
      <color rgb="FFFF0000"/>
      <name val="Tahoma"/>
      <family val="2"/>
    </font>
    <font>
      <sz val="9"/>
      <color indexed="81"/>
      <name val="Tahoma"/>
      <family val="2"/>
    </font>
    <font>
      <b/>
      <sz val="9"/>
      <color indexed="81"/>
      <name val="Tahoma"/>
      <family val="2"/>
    </font>
    <font>
      <b/>
      <sz val="8"/>
      <name val="Tahoma"/>
      <family val="2"/>
    </font>
    <font>
      <sz val="18"/>
      <name val="Tahoma"/>
      <family val="2"/>
    </font>
    <font>
      <u/>
      <sz val="10"/>
      <color theme="10"/>
      <name val="Tahoma"/>
      <family val="2"/>
    </font>
    <font>
      <sz val="10"/>
      <color theme="10"/>
      <name val="Tahoma"/>
      <family val="2"/>
    </font>
  </fonts>
  <fills count="12">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indexed="9"/>
      </patternFill>
    </fill>
    <fill>
      <patternFill patternType="solid">
        <fgColor theme="0" tint="-0.249977111117893"/>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s>
  <cellStyleXfs count="5">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24" fillId="0" borderId="0" applyNumberFormat="0" applyFill="0" applyBorder="0" applyAlignment="0" applyProtection="0">
      <alignment vertical="top"/>
      <protection locked="0"/>
    </xf>
  </cellStyleXfs>
  <cellXfs count="332">
    <xf numFmtId="0" fontId="0" fillId="0" borderId="0" xfId="0"/>
    <xf numFmtId="0" fontId="0" fillId="4" borderId="0" xfId="0" applyFill="1" applyAlignment="1"/>
    <xf numFmtId="0" fontId="0" fillId="4" borderId="0" xfId="0" applyFill="1"/>
    <xf numFmtId="1" fontId="0" fillId="4" borderId="0" xfId="0" applyNumberFormat="1" applyFill="1" applyAlignment="1">
      <alignment horizontal="center" vertical="center"/>
    </xf>
    <xf numFmtId="0" fontId="0" fillId="4" borderId="0" xfId="0" applyFill="1" applyAlignment="1">
      <alignment horizontal="center" vertical="center"/>
    </xf>
    <xf numFmtId="0" fontId="4" fillId="4" borderId="0" xfId="0" applyFont="1" applyFill="1" applyAlignment="1">
      <alignment horizontal="right"/>
    </xf>
    <xf numFmtId="0" fontId="0" fillId="7" borderId="5" xfId="0" applyFill="1" applyBorder="1" applyAlignment="1">
      <alignment horizontal="center" vertical="center"/>
    </xf>
    <xf numFmtId="164" fontId="0" fillId="4" borderId="0" xfId="0" applyNumberFormat="1" applyFill="1"/>
    <xf numFmtId="1" fontId="0" fillId="7" borderId="20" xfId="0" applyNumberFormat="1" applyFill="1" applyBorder="1" applyAlignment="1">
      <alignment horizontal="center" vertical="center"/>
    </xf>
    <xf numFmtId="0" fontId="0" fillId="4" borderId="0" xfId="0" applyFill="1"/>
    <xf numFmtId="0" fontId="4" fillId="5" borderId="26" xfId="0" applyFont="1" applyFill="1" applyBorder="1" applyAlignment="1">
      <alignment horizontal="center" vertical="center" wrapText="1"/>
    </xf>
    <xf numFmtId="0" fontId="0" fillId="7" borderId="21" xfId="0" applyFill="1" applyBorder="1" applyAlignment="1">
      <alignment wrapText="1"/>
    </xf>
    <xf numFmtId="1" fontId="3" fillId="2" borderId="5" xfId="0" applyNumberFormat="1" applyFont="1" applyFill="1" applyBorder="1" applyAlignment="1">
      <alignment horizontal="center" vertical="center"/>
    </xf>
    <xf numFmtId="0" fontId="0" fillId="4" borderId="9" xfId="0" applyFill="1" applyBorder="1"/>
    <xf numFmtId="1" fontId="7" fillId="4" borderId="17" xfId="0" applyNumberFormat="1" applyFont="1" applyFill="1" applyBorder="1"/>
    <xf numFmtId="0" fontId="0" fillId="4" borderId="11" xfId="0" applyFill="1" applyBorder="1"/>
    <xf numFmtId="0" fontId="4" fillId="5" borderId="15" xfId="0" applyFont="1" applyFill="1" applyBorder="1" applyAlignment="1">
      <alignment horizontal="center" vertical="center" wrapText="1"/>
    </xf>
    <xf numFmtId="0" fontId="10" fillId="4" borderId="0" xfId="0" applyFont="1" applyFill="1" applyAlignment="1">
      <alignment horizontal="center" vertical="center"/>
    </xf>
    <xf numFmtId="0" fontId="0" fillId="6" borderId="5" xfId="0" applyFill="1" applyBorder="1" applyAlignment="1">
      <alignment horizontal="center" vertical="center"/>
    </xf>
    <xf numFmtId="0" fontId="0" fillId="5" borderId="5" xfId="0" applyFill="1" applyBorder="1" applyAlignment="1">
      <alignment horizontal="center" vertical="center"/>
    </xf>
    <xf numFmtId="0" fontId="6" fillId="2" borderId="5" xfId="0" applyFont="1" applyFill="1" applyBorder="1" applyAlignment="1">
      <alignment horizontal="center" vertical="center"/>
    </xf>
    <xf numFmtId="0" fontId="0" fillId="8" borderId="5" xfId="0" applyFill="1" applyBorder="1" applyAlignment="1">
      <alignment horizontal="center" vertical="center"/>
    </xf>
    <xf numFmtId="0" fontId="0" fillId="4" borderId="0" xfId="0" applyFill="1" applyBorder="1" applyAlignment="1">
      <alignment wrapText="1"/>
    </xf>
    <xf numFmtId="0" fontId="3" fillId="2" borderId="5" xfId="0" applyFont="1" applyFill="1" applyBorder="1" applyAlignment="1">
      <alignment horizontal="center" vertical="center"/>
    </xf>
    <xf numFmtId="0" fontId="3" fillId="4" borderId="20" xfId="0" applyFont="1" applyFill="1" applyBorder="1" applyAlignment="1">
      <alignment horizontal="center"/>
    </xf>
    <xf numFmtId="0" fontId="7" fillId="8" borderId="18" xfId="0" applyFont="1" applyFill="1" applyBorder="1" applyAlignment="1">
      <alignment horizontal="center"/>
    </xf>
    <xf numFmtId="0" fontId="0" fillId="4" borderId="20" xfId="0" applyFill="1" applyBorder="1"/>
    <xf numFmtId="0" fontId="4" fillId="5" borderId="13" xfId="0" applyFont="1" applyFill="1" applyBorder="1" applyAlignment="1">
      <alignment horizontal="center" vertical="center" wrapText="1"/>
    </xf>
    <xf numFmtId="0" fontId="0" fillId="4" borderId="0" xfId="0" applyFill="1" applyBorder="1" applyAlignment="1"/>
    <xf numFmtId="1" fontId="3" fillId="2" borderId="20" xfId="0" applyNumberFormat="1" applyFont="1" applyFill="1" applyBorder="1" applyAlignment="1">
      <alignment horizontal="center" vertical="center"/>
    </xf>
    <xf numFmtId="1" fontId="3" fillId="2" borderId="18" xfId="0" applyNumberFormat="1" applyFont="1" applyFill="1" applyBorder="1" applyAlignment="1">
      <alignment horizontal="center"/>
    </xf>
    <xf numFmtId="0" fontId="3" fillId="4" borderId="0" xfId="0" applyFont="1" applyFill="1" applyBorder="1" applyAlignment="1">
      <alignment vertical="center" wrapText="1"/>
    </xf>
    <xf numFmtId="0" fontId="4" fillId="5" borderId="13" xfId="0" applyFont="1" applyFill="1" applyBorder="1" applyAlignment="1">
      <alignment vertical="center" wrapText="1"/>
    </xf>
    <xf numFmtId="0" fontId="7" fillId="8" borderId="12" xfId="0" applyFont="1" applyFill="1" applyBorder="1" applyAlignment="1">
      <alignment horizontal="center"/>
    </xf>
    <xf numFmtId="0" fontId="0" fillId="4" borderId="0" xfId="0" applyFill="1" applyBorder="1"/>
    <xf numFmtId="1" fontId="0" fillId="2" borderId="5" xfId="0" applyNumberFormat="1" applyFill="1" applyBorder="1" applyAlignment="1">
      <alignment horizontal="center" vertical="center"/>
    </xf>
    <xf numFmtId="0" fontId="0" fillId="2" borderId="5" xfId="0" applyFill="1" applyBorder="1" applyAlignment="1">
      <alignment horizontal="center" vertical="center"/>
    </xf>
    <xf numFmtId="0" fontId="3" fillId="4" borderId="20" xfId="0" applyFont="1" applyFill="1" applyBorder="1"/>
    <xf numFmtId="1" fontId="3" fillId="4" borderId="17" xfId="0" applyNumberFormat="1" applyFont="1" applyFill="1" applyBorder="1" applyAlignment="1">
      <alignment horizontal="center" vertical="center"/>
    </xf>
    <xf numFmtId="0" fontId="3" fillId="5" borderId="26" xfId="0" applyFont="1" applyFill="1" applyBorder="1" applyAlignment="1">
      <alignment horizontal="center" vertical="center" wrapText="1"/>
    </xf>
    <xf numFmtId="0" fontId="0" fillId="2" borderId="5" xfId="0" applyFill="1" applyBorder="1" applyAlignment="1">
      <alignment horizontal="center"/>
    </xf>
    <xf numFmtId="1" fontId="7" fillId="4" borderId="17" xfId="0" applyNumberFormat="1" applyFont="1" applyFill="1" applyBorder="1" applyAlignment="1">
      <alignment horizontal="center" vertical="center"/>
    </xf>
    <xf numFmtId="0" fontId="0" fillId="2" borderId="17" xfId="0" applyFill="1" applyBorder="1" applyAlignment="1">
      <alignment horizontal="center"/>
    </xf>
    <xf numFmtId="0" fontId="3" fillId="2" borderId="18" xfId="0" applyFont="1" applyFill="1" applyBorder="1" applyAlignment="1">
      <alignment horizontal="center"/>
    </xf>
    <xf numFmtId="1" fontId="0" fillId="2" borderId="20" xfId="0" applyNumberFormat="1" applyFill="1" applyBorder="1" applyAlignment="1">
      <alignment horizontal="center" vertical="center"/>
    </xf>
    <xf numFmtId="0" fontId="0" fillId="4" borderId="17" xfId="0" applyFill="1" applyBorder="1" applyAlignment="1">
      <alignment horizontal="center" vertical="center"/>
    </xf>
    <xf numFmtId="1" fontId="0" fillId="4" borderId="18" xfId="0" applyNumberFormat="1" applyFill="1" applyBorder="1" applyAlignment="1">
      <alignment horizontal="center" vertical="center"/>
    </xf>
    <xf numFmtId="0" fontId="4" fillId="7" borderId="18" xfId="0" applyFont="1" applyFill="1" applyBorder="1" applyAlignment="1">
      <alignment horizontal="right"/>
    </xf>
    <xf numFmtId="0" fontId="11" fillId="7" borderId="17" xfId="0" applyFont="1" applyFill="1" applyBorder="1" applyAlignment="1">
      <alignment horizontal="center" vertical="center"/>
    </xf>
    <xf numFmtId="0" fontId="11" fillId="7" borderId="16" xfId="0" applyFont="1" applyFill="1" applyBorder="1"/>
    <xf numFmtId="1" fontId="0" fillId="4" borderId="17" xfId="0" applyNumberFormat="1" applyFill="1" applyBorder="1" applyAlignment="1">
      <alignment horizontal="center" vertical="center"/>
    </xf>
    <xf numFmtId="0" fontId="2" fillId="4" borderId="0" xfId="0" applyFont="1" applyFill="1" applyBorder="1" applyAlignment="1">
      <alignment vertical="center" wrapText="1"/>
    </xf>
    <xf numFmtId="0" fontId="11" fillId="7" borderId="16" xfId="0" applyFont="1" applyFill="1" applyBorder="1" applyAlignment="1">
      <alignment wrapText="1"/>
    </xf>
    <xf numFmtId="0" fontId="0" fillId="4" borderId="0" xfId="0" applyFill="1" applyBorder="1" applyAlignment="1">
      <alignment horizontal="center" vertical="center"/>
    </xf>
    <xf numFmtId="0" fontId="2" fillId="4" borderId="0" xfId="0" applyFont="1" applyFill="1" applyAlignment="1">
      <alignment vertical="center" wrapText="1"/>
    </xf>
    <xf numFmtId="0" fontId="0" fillId="4" borderId="0" xfId="0" applyFill="1" applyAlignment="1">
      <alignment vertical="center" wrapText="1"/>
    </xf>
    <xf numFmtId="9" fontId="0" fillId="4" borderId="0" xfId="1" applyFont="1" applyFill="1"/>
    <xf numFmtId="9" fontId="0" fillId="2" borderId="17" xfId="1" applyFont="1" applyFill="1" applyBorder="1" applyAlignment="1">
      <alignment horizontal="center"/>
    </xf>
    <xf numFmtId="9" fontId="0" fillId="2" borderId="18" xfId="1" applyFont="1" applyFill="1" applyBorder="1" applyAlignment="1">
      <alignment horizontal="center"/>
    </xf>
    <xf numFmtId="9" fontId="0" fillId="2" borderId="17" xfId="1" applyFont="1" applyFill="1" applyBorder="1" applyAlignment="1">
      <alignment horizontal="center" vertical="center"/>
    </xf>
    <xf numFmtId="9" fontId="0" fillId="2" borderId="18" xfId="1" applyFont="1" applyFill="1" applyBorder="1" applyAlignment="1">
      <alignment horizontal="center" vertical="center"/>
    </xf>
    <xf numFmtId="0" fontId="3" fillId="2" borderId="20" xfId="0" applyFont="1" applyFill="1" applyBorder="1" applyAlignment="1">
      <alignment horizontal="center" vertical="center"/>
    </xf>
    <xf numFmtId="0" fontId="3" fillId="4" borderId="0" xfId="0" applyFont="1" applyFill="1" applyAlignment="1">
      <alignment horizontal="left" vertical="center" wrapText="1"/>
    </xf>
    <xf numFmtId="0" fontId="3" fillId="4" borderId="0" xfId="0" applyFont="1" applyFill="1" applyBorder="1" applyAlignment="1">
      <alignment horizontal="center" vertical="center"/>
    </xf>
    <xf numFmtId="0" fontId="3" fillId="4" borderId="0" xfId="0" applyFont="1" applyFill="1" applyBorder="1" applyAlignment="1"/>
    <xf numFmtId="0" fontId="4" fillId="5" borderId="14"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0" fillId="7" borderId="19" xfId="0" applyFill="1" applyBorder="1"/>
    <xf numFmtId="0" fontId="1" fillId="2" borderId="16" xfId="0" applyFont="1" applyFill="1" applyBorder="1"/>
    <xf numFmtId="0" fontId="7" fillId="8" borderId="4" xfId="0" applyFont="1" applyFill="1" applyBorder="1" applyAlignment="1">
      <alignment horizontal="center"/>
    </xf>
    <xf numFmtId="0" fontId="3" fillId="4" borderId="0" xfId="0" applyFont="1" applyFill="1" applyBorder="1" applyAlignment="1">
      <alignment horizontal="left" vertical="center" wrapText="1"/>
    </xf>
    <xf numFmtId="0" fontId="0" fillId="9" borderId="5" xfId="0" applyFill="1" applyBorder="1" applyAlignment="1">
      <alignment horizontal="center" vertical="center"/>
    </xf>
    <xf numFmtId="0" fontId="15" fillId="4" borderId="0" xfId="0" applyFont="1" applyFill="1" applyBorder="1" applyAlignment="1"/>
    <xf numFmtId="0" fontId="14" fillId="4" borderId="0" xfId="0" applyFont="1" applyFill="1" applyBorder="1" applyAlignment="1">
      <alignment vertical="center" wrapText="1"/>
    </xf>
    <xf numFmtId="0" fontId="16" fillId="4" borderId="0" xfId="0" applyFont="1" applyFill="1" applyBorder="1" applyAlignment="1">
      <alignment vertical="center" wrapText="1"/>
    </xf>
    <xf numFmtId="0" fontId="7" fillId="4" borderId="0" xfId="0" applyFont="1" applyFill="1" applyBorder="1" applyAlignment="1">
      <alignment vertical="center" wrapText="1"/>
    </xf>
    <xf numFmtId="164" fontId="0" fillId="2" borderId="5" xfId="0" applyNumberFormat="1" applyFill="1" applyBorder="1" applyAlignment="1">
      <alignment horizontal="center" vertical="center"/>
    </xf>
    <xf numFmtId="164" fontId="0" fillId="2" borderId="23" xfId="0" applyNumberFormat="1" applyFill="1" applyBorder="1" applyAlignment="1">
      <alignment horizontal="center" vertical="center"/>
    </xf>
    <xf numFmtId="0" fontId="0" fillId="4" borderId="0" xfId="0" applyFill="1"/>
    <xf numFmtId="0" fontId="4" fillId="5" borderId="30"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11" fillId="4" borderId="0" xfId="0" applyFont="1" applyFill="1" applyBorder="1"/>
    <xf numFmtId="0" fontId="11" fillId="4" borderId="0" xfId="0" applyFont="1" applyFill="1" applyBorder="1" applyAlignment="1">
      <alignment horizontal="center" vertical="center"/>
    </xf>
    <xf numFmtId="0" fontId="7" fillId="4" borderId="0" xfId="0" applyFont="1" applyFill="1" applyBorder="1" applyAlignment="1">
      <alignment horizontal="center"/>
    </xf>
    <xf numFmtId="0" fontId="0" fillId="4" borderId="0" xfId="0" applyFill="1" applyBorder="1" applyAlignment="1">
      <alignment horizontal="center"/>
    </xf>
    <xf numFmtId="0" fontId="3" fillId="4" borderId="0" xfId="0" applyFont="1" applyFill="1" applyBorder="1" applyAlignment="1">
      <alignment horizontal="center"/>
    </xf>
    <xf numFmtId="0" fontId="13" fillId="4" borderId="0" xfId="0" applyFont="1" applyFill="1" applyBorder="1"/>
    <xf numFmtId="0" fontId="13" fillId="4" borderId="0" xfId="0" applyFont="1" applyFill="1" applyBorder="1" applyAlignment="1">
      <alignment horizontal="center"/>
    </xf>
    <xf numFmtId="164" fontId="13" fillId="4" borderId="0" xfId="1" applyNumberFormat="1" applyFont="1" applyFill="1" applyBorder="1" applyAlignment="1">
      <alignment horizontal="center" vertical="center"/>
    </xf>
    <xf numFmtId="0" fontId="13" fillId="4" borderId="0" xfId="0" applyFont="1" applyFill="1" applyBorder="1" applyAlignment="1">
      <alignment wrapText="1"/>
    </xf>
    <xf numFmtId="9" fontId="13" fillId="4" borderId="0" xfId="1" applyFont="1" applyFill="1" applyBorder="1" applyAlignment="1">
      <alignment horizontal="center"/>
    </xf>
    <xf numFmtId="0" fontId="13" fillId="4" borderId="0" xfId="0" applyFont="1" applyFill="1" applyBorder="1" applyAlignment="1">
      <alignment horizontal="center" vertical="center"/>
    </xf>
    <xf numFmtId="0" fontId="12" fillId="4" borderId="0" xfId="0" applyFont="1" applyFill="1" applyBorder="1" applyAlignment="1">
      <alignment horizontal="center"/>
    </xf>
    <xf numFmtId="0" fontId="1" fillId="4" borderId="0" xfId="0" applyFont="1" applyFill="1" applyBorder="1" applyAlignment="1">
      <alignment wrapText="1"/>
    </xf>
    <xf numFmtId="1" fontId="12" fillId="4" borderId="0" xfId="0" applyNumberFormat="1" applyFont="1" applyFill="1" applyBorder="1" applyAlignment="1">
      <alignment horizontal="center" vertical="center"/>
    </xf>
    <xf numFmtId="0" fontId="1" fillId="4" borderId="0" xfId="0" applyFont="1" applyFill="1" applyBorder="1" applyAlignment="1">
      <alignment horizontal="center" vertical="center"/>
    </xf>
    <xf numFmtId="1" fontId="3" fillId="4" borderId="0" xfId="0" applyNumberFormat="1" applyFont="1" applyFill="1" applyBorder="1" applyAlignment="1">
      <alignment horizontal="center" vertical="center"/>
    </xf>
    <xf numFmtId="0" fontId="0" fillId="7" borderId="22" xfId="0" applyFill="1" applyBorder="1" applyAlignment="1">
      <alignment wrapText="1"/>
    </xf>
    <xf numFmtId="1" fontId="4" fillId="7" borderId="26" xfId="0" applyNumberFormat="1" applyFont="1" applyFill="1" applyBorder="1" applyAlignment="1">
      <alignment horizontal="right"/>
    </xf>
    <xf numFmtId="165" fontId="7" fillId="8" borderId="1" xfId="0" applyNumberFormat="1" applyFont="1" applyFill="1" applyBorder="1" applyAlignment="1">
      <alignment horizontal="center"/>
    </xf>
    <xf numFmtId="165" fontId="7" fillId="8" borderId="18" xfId="0" applyNumberFormat="1" applyFont="1" applyFill="1" applyBorder="1" applyAlignment="1">
      <alignment horizontal="center"/>
    </xf>
    <xf numFmtId="0" fontId="17" fillId="5" borderId="25" xfId="0" applyFont="1" applyFill="1" applyBorder="1" applyAlignment="1">
      <alignment horizontal="center" vertical="center" wrapText="1"/>
    </xf>
    <xf numFmtId="1" fontId="4" fillId="2" borderId="20" xfId="0" applyNumberFormat="1" applyFont="1" applyFill="1" applyBorder="1" applyAlignment="1">
      <alignment horizontal="right"/>
    </xf>
    <xf numFmtId="0" fontId="0" fillId="7" borderId="20" xfId="0" applyFill="1" applyBorder="1" applyAlignment="1">
      <alignment horizontal="center" vertical="center"/>
    </xf>
    <xf numFmtId="0" fontId="0" fillId="7" borderId="5" xfId="0" applyFill="1" applyBorder="1" applyAlignment="1">
      <alignment horizontal="center"/>
    </xf>
    <xf numFmtId="0" fontId="0" fillId="7" borderId="20" xfId="0" applyFill="1" applyBorder="1" applyAlignment="1">
      <alignment horizontal="center"/>
    </xf>
    <xf numFmtId="164" fontId="0" fillId="4" borderId="5" xfId="1"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9" fontId="4" fillId="5" borderId="25" xfId="0" applyNumberFormat="1" applyFont="1" applyFill="1" applyBorder="1" applyAlignment="1">
      <alignment horizontal="center" vertical="center" wrapText="1"/>
    </xf>
    <xf numFmtId="0" fontId="4" fillId="4" borderId="0" xfId="0" applyFont="1" applyFill="1" applyBorder="1" applyAlignment="1">
      <alignment horizontal="center" vertical="center" wrapText="1"/>
    </xf>
    <xf numFmtId="1" fontId="0" fillId="4" borderId="0" xfId="0" applyNumberFormat="1" applyFill="1" applyBorder="1" applyAlignment="1">
      <alignment horizontal="center" vertical="center"/>
    </xf>
    <xf numFmtId="9" fontId="0" fillId="2" borderId="18" xfId="0" applyNumberFormat="1" applyFill="1" applyBorder="1" applyAlignment="1">
      <alignment horizontal="center"/>
    </xf>
    <xf numFmtId="0" fontId="0" fillId="4" borderId="0" xfId="0" applyFill="1"/>
    <xf numFmtId="0" fontId="3" fillId="3" borderId="2" xfId="0" applyFont="1" applyFill="1" applyBorder="1" applyAlignment="1">
      <alignment vertical="center" wrapText="1"/>
    </xf>
    <xf numFmtId="0" fontId="0" fillId="7" borderId="19" xfId="0" applyFill="1" applyBorder="1" applyAlignment="1">
      <alignment wrapText="1"/>
    </xf>
    <xf numFmtId="0" fontId="1" fillId="7" borderId="19" xfId="0" applyFont="1" applyFill="1" applyBorder="1" applyAlignment="1">
      <alignment wrapText="1"/>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0" fillId="4" borderId="0" xfId="0" applyFill="1" applyAlignment="1">
      <alignment wrapText="1"/>
    </xf>
    <xf numFmtId="0" fontId="4" fillId="4" borderId="0" xfId="0" applyFont="1" applyFill="1" applyAlignment="1">
      <alignment horizontal="center" vertical="center" wrapText="1"/>
    </xf>
    <xf numFmtId="0" fontId="4" fillId="5" borderId="36" xfId="0" applyFont="1" applyFill="1" applyBorder="1" applyAlignment="1">
      <alignment horizontal="center" vertical="center" wrapText="1"/>
    </xf>
    <xf numFmtId="0" fontId="0" fillId="4" borderId="0" xfId="0" applyFill="1"/>
    <xf numFmtId="0" fontId="0" fillId="7" borderId="19" xfId="0" applyFill="1" applyBorder="1" applyAlignment="1">
      <alignment wrapText="1"/>
    </xf>
    <xf numFmtId="0" fontId="1" fillId="7" borderId="19" xfId="0" applyFont="1" applyFill="1" applyBorder="1" applyAlignment="1">
      <alignment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4" borderId="0" xfId="0" applyFont="1" applyFill="1" applyAlignment="1">
      <alignment horizontal="center" vertical="center" wrapText="1"/>
    </xf>
    <xf numFmtId="0" fontId="0" fillId="4" borderId="0" xfId="0" applyFill="1" applyAlignment="1">
      <alignment wrapText="1"/>
    </xf>
    <xf numFmtId="0" fontId="0" fillId="4" borderId="0" xfId="0" applyFill="1" applyAlignment="1">
      <alignment horizontal="center"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0" fillId="7" borderId="42" xfId="0" applyFill="1" applyBorder="1" applyAlignment="1">
      <alignment wrapText="1"/>
    </xf>
    <xf numFmtId="0" fontId="1" fillId="7" borderId="42" xfId="0" applyFont="1" applyFill="1" applyBorder="1" applyAlignment="1">
      <alignment wrapText="1"/>
    </xf>
    <xf numFmtId="0" fontId="0" fillId="7" borderId="43" xfId="0" applyFill="1" applyBorder="1" applyAlignment="1">
      <alignment wrapText="1"/>
    </xf>
    <xf numFmtId="1" fontId="0" fillId="7" borderId="44" xfId="0" applyNumberFormat="1" applyFill="1" applyBorder="1" applyAlignment="1">
      <alignment horizontal="center" vertical="center"/>
    </xf>
    <xf numFmtId="0" fontId="4" fillId="7" borderId="26" xfId="0" applyFont="1" applyFill="1" applyBorder="1" applyAlignment="1">
      <alignment horizontal="right"/>
    </xf>
    <xf numFmtId="0" fontId="5" fillId="4" borderId="0" xfId="0" applyFont="1" applyFill="1" applyBorder="1" applyAlignment="1">
      <alignment horizontal="right"/>
    </xf>
    <xf numFmtId="0" fontId="0" fillId="4" borderId="0" xfId="0" applyFill="1" applyBorder="1" applyAlignment="1">
      <alignment horizontal="right"/>
    </xf>
    <xf numFmtId="0" fontId="4" fillId="4" borderId="0" xfId="0" applyFont="1" applyFill="1" applyBorder="1" applyAlignment="1">
      <alignment horizontal="right"/>
    </xf>
    <xf numFmtId="164" fontId="0" fillId="2" borderId="23" xfId="1" applyNumberFormat="1" applyFont="1" applyFill="1" applyBorder="1" applyAlignment="1">
      <alignment horizontal="center" vertical="center" wrapText="1"/>
    </xf>
    <xf numFmtId="0" fontId="0" fillId="7" borderId="44" xfId="0" applyFill="1" applyBorder="1" applyAlignment="1">
      <alignment horizontal="center" vertical="center"/>
    </xf>
    <xf numFmtId="164" fontId="5" fillId="4" borderId="0" xfId="0" applyNumberFormat="1" applyFont="1" applyFill="1" applyBorder="1" applyAlignment="1">
      <alignment horizontal="right"/>
    </xf>
    <xf numFmtId="1" fontId="0" fillId="10" borderId="20" xfId="0" applyNumberFormat="1" applyFill="1" applyBorder="1" applyAlignment="1">
      <alignment horizontal="center" vertical="center"/>
    </xf>
    <xf numFmtId="0" fontId="3" fillId="2" borderId="20" xfId="0" applyFont="1" applyFill="1" applyBorder="1" applyAlignment="1">
      <alignment horizontal="center"/>
    </xf>
    <xf numFmtId="164" fontId="0" fillId="2" borderId="17" xfId="1" applyNumberFormat="1" applyFont="1" applyFill="1" applyBorder="1" applyAlignment="1">
      <alignment horizontal="center"/>
    </xf>
    <xf numFmtId="1" fontId="1" fillId="2" borderId="5" xfId="0" applyNumberFormat="1" applyFont="1" applyFill="1" applyBorder="1" applyAlignment="1">
      <alignment horizontal="center" vertical="center"/>
    </xf>
    <xf numFmtId="0" fontId="1" fillId="2" borderId="20" xfId="0" applyFont="1" applyFill="1" applyBorder="1" applyAlignment="1">
      <alignment horizontal="center"/>
    </xf>
    <xf numFmtId="0" fontId="1" fillId="2" borderId="5" xfId="0" applyFont="1" applyFill="1" applyBorder="1" applyAlignment="1">
      <alignment horizontal="center" vertical="center"/>
    </xf>
    <xf numFmtId="1" fontId="1" fillId="4" borderId="17" xfId="0" applyNumberFormat="1" applyFont="1" applyFill="1" applyBorder="1"/>
    <xf numFmtId="1" fontId="0" fillId="4" borderId="0" xfId="0" applyNumberFormat="1" applyFill="1"/>
    <xf numFmtId="0" fontId="1" fillId="4" borderId="0" xfId="0" applyFont="1" applyFill="1" applyBorder="1" applyAlignment="1"/>
    <xf numFmtId="1" fontId="7" fillId="4" borderId="0" xfId="0" applyNumberFormat="1" applyFont="1" applyFill="1" applyBorder="1"/>
    <xf numFmtId="0" fontId="1" fillId="2" borderId="29" xfId="0" applyFont="1" applyFill="1" applyBorder="1" applyAlignment="1">
      <alignment horizontal="center"/>
    </xf>
    <xf numFmtId="0" fontId="1" fillId="2" borderId="5" xfId="0" applyFont="1" applyFill="1" applyBorder="1" applyAlignment="1">
      <alignment horizontal="center"/>
    </xf>
    <xf numFmtId="0" fontId="13" fillId="4" borderId="0" xfId="2" applyFont="1" applyFill="1" applyBorder="1" applyAlignment="1">
      <alignment wrapText="1"/>
    </xf>
    <xf numFmtId="0" fontId="13" fillId="4" borderId="0" xfId="2" applyFont="1" applyFill="1" applyBorder="1" applyAlignment="1">
      <alignment horizontal="center" vertical="center"/>
    </xf>
    <xf numFmtId="10" fontId="13" fillId="4" borderId="0" xfId="1" applyNumberFormat="1" applyFont="1" applyFill="1" applyBorder="1" applyAlignment="1">
      <alignment horizontal="center" vertical="center"/>
    </xf>
    <xf numFmtId="0" fontId="1" fillId="4" borderId="0" xfId="2" applyFill="1" applyBorder="1"/>
    <xf numFmtId="0" fontId="3" fillId="5" borderId="25" xfId="2" applyFont="1" applyFill="1" applyBorder="1" applyAlignment="1">
      <alignment horizontal="center" vertical="center" wrapText="1"/>
    </xf>
    <xf numFmtId="0" fontId="3" fillId="5" borderId="26" xfId="2" applyFont="1" applyFill="1" applyBorder="1" applyAlignment="1">
      <alignment horizontal="center" vertical="center" wrapText="1"/>
    </xf>
    <xf numFmtId="0" fontId="1" fillId="4" borderId="0" xfId="2" applyFill="1"/>
    <xf numFmtId="10" fontId="0" fillId="4" borderId="0" xfId="0" applyNumberFormat="1" applyFill="1"/>
    <xf numFmtId="1" fontId="1" fillId="2" borderId="20" xfId="0" applyNumberFormat="1" applyFont="1" applyFill="1" applyBorder="1" applyAlignment="1">
      <alignment horizontal="center" vertical="center"/>
    </xf>
    <xf numFmtId="0" fontId="1" fillId="2" borderId="17" xfId="0" applyFont="1" applyFill="1" applyBorder="1" applyAlignment="1">
      <alignment horizontal="center"/>
    </xf>
    <xf numFmtId="0" fontId="4" fillId="5" borderId="47" xfId="0" applyFont="1" applyFill="1" applyBorder="1" applyAlignment="1">
      <alignment horizontal="center" vertical="center" wrapText="1"/>
    </xf>
    <xf numFmtId="0" fontId="1" fillId="7" borderId="42" xfId="0" applyFont="1" applyFill="1" applyBorder="1" applyAlignment="1"/>
    <xf numFmtId="0" fontId="1" fillId="2" borderId="40" xfId="0" applyFont="1" applyFill="1" applyBorder="1" applyAlignment="1"/>
    <xf numFmtId="0" fontId="1" fillId="2" borderId="10" xfId="0" applyFont="1" applyFill="1" applyBorder="1"/>
    <xf numFmtId="0" fontId="1" fillId="2" borderId="27" xfId="0" applyFont="1" applyFill="1" applyBorder="1" applyAlignment="1">
      <alignment horizontal="center"/>
    </xf>
    <xf numFmtId="0" fontId="4" fillId="4" borderId="0" xfId="0" applyFont="1" applyFill="1" applyBorder="1" applyAlignment="1">
      <alignment vertical="center" wrapText="1"/>
    </xf>
    <xf numFmtId="0" fontId="1" fillId="7" borderId="19" xfId="0" applyFont="1" applyFill="1" applyBorder="1" applyAlignment="1"/>
    <xf numFmtId="0" fontId="1" fillId="2" borderId="16" xfId="0" applyFont="1" applyFill="1" applyBorder="1" applyAlignment="1"/>
    <xf numFmtId="164" fontId="0" fillId="2" borderId="18" xfId="1" applyNumberFormat="1" applyFont="1" applyFill="1" applyBorder="1" applyAlignment="1">
      <alignment horizontal="center"/>
    </xf>
    <xf numFmtId="0" fontId="1" fillId="2" borderId="19" xfId="0" applyFont="1" applyFill="1" applyBorder="1"/>
    <xf numFmtId="0" fontId="1" fillId="4" borderId="11" xfId="0" applyFont="1" applyFill="1" applyBorder="1"/>
    <xf numFmtId="0" fontId="1" fillId="4" borderId="0" xfId="0" applyFont="1" applyFill="1" applyBorder="1"/>
    <xf numFmtId="0" fontId="4" fillId="11" borderId="24" xfId="0" applyFont="1" applyFill="1" applyBorder="1" applyAlignment="1">
      <alignment horizontal="center" vertical="center" wrapText="1"/>
    </xf>
    <xf numFmtId="0" fontId="4" fillId="11" borderId="25" xfId="0" applyFont="1" applyFill="1" applyBorder="1" applyAlignment="1">
      <alignment horizontal="center" vertical="center" wrapText="1"/>
    </xf>
    <xf numFmtId="0" fontId="4" fillId="11" borderId="26" xfId="0" applyFont="1" applyFill="1" applyBorder="1" applyAlignment="1">
      <alignment horizontal="center" vertical="center" wrapText="1"/>
    </xf>
    <xf numFmtId="0" fontId="7" fillId="8" borderId="1" xfId="0" applyFont="1" applyFill="1" applyBorder="1" applyAlignment="1">
      <alignment horizontal="center"/>
    </xf>
    <xf numFmtId="0" fontId="4" fillId="5" borderId="24" xfId="0" applyFont="1" applyFill="1" applyBorder="1" applyAlignment="1">
      <alignment vertical="center" wrapText="1"/>
    </xf>
    <xf numFmtId="0" fontId="0" fillId="2" borderId="20" xfId="0" applyFill="1" applyBorder="1" applyAlignment="1">
      <alignment horizontal="center"/>
    </xf>
    <xf numFmtId="0" fontId="1" fillId="2" borderId="42" xfId="0" applyFont="1" applyFill="1" applyBorder="1" applyAlignment="1">
      <alignment wrapText="1"/>
    </xf>
    <xf numFmtId="0" fontId="0" fillId="4" borderId="48" xfId="0" applyFill="1" applyBorder="1" applyAlignment="1">
      <alignment horizontal="center"/>
    </xf>
    <xf numFmtId="0" fontId="11" fillId="7" borderId="40" xfId="0" applyFont="1" applyFill="1" applyBorder="1" applyAlignment="1">
      <alignment wrapText="1"/>
    </xf>
    <xf numFmtId="0" fontId="11" fillId="7" borderId="17" xfId="0" applyFont="1" applyFill="1" applyBorder="1" applyAlignment="1">
      <alignment horizontal="center"/>
    </xf>
    <xf numFmtId="1" fontId="0" fillId="4" borderId="49" xfId="0" applyNumberFormat="1" applyFill="1" applyBorder="1" applyAlignment="1">
      <alignment horizontal="center" vertical="center"/>
    </xf>
    <xf numFmtId="0" fontId="0" fillId="7" borderId="50" xfId="0" applyFill="1" applyBorder="1" applyAlignment="1">
      <alignment horizontal="center" vertical="center"/>
    </xf>
    <xf numFmtId="0" fontId="0" fillId="7" borderId="51" xfId="0" applyFill="1" applyBorder="1" applyAlignment="1">
      <alignment horizontal="center" vertical="center"/>
    </xf>
    <xf numFmtId="0" fontId="0" fillId="7" borderId="52" xfId="0" applyFill="1" applyBorder="1" applyAlignment="1">
      <alignment horizontal="center" vertical="center"/>
    </xf>
    <xf numFmtId="0" fontId="1" fillId="2" borderId="19" xfId="0" applyFont="1" applyFill="1" applyBorder="1" applyAlignment="1">
      <alignment wrapText="1"/>
    </xf>
    <xf numFmtId="0" fontId="1" fillId="2" borderId="42" xfId="0" applyFont="1" applyFill="1" applyBorder="1" applyAlignment="1"/>
    <xf numFmtId="1" fontId="3" fillId="2" borderId="5" xfId="0" applyNumberFormat="1" applyFont="1" applyFill="1" applyBorder="1" applyAlignment="1">
      <alignment horizontal="center"/>
    </xf>
    <xf numFmtId="0" fontId="0" fillId="4" borderId="20" xfId="0" applyFill="1" applyBorder="1" applyAlignment="1">
      <alignment horizontal="center"/>
    </xf>
    <xf numFmtId="1" fontId="0" fillId="4" borderId="11" xfId="0" applyNumberFormat="1" applyFill="1" applyBorder="1"/>
    <xf numFmtId="49" fontId="4" fillId="5" borderId="25" xfId="0" applyNumberFormat="1" applyFont="1" applyFill="1" applyBorder="1" applyAlignment="1">
      <alignment horizontal="center" vertical="center" wrapText="1"/>
    </xf>
    <xf numFmtId="2" fontId="0" fillId="2" borderId="20" xfId="0" applyNumberFormat="1" applyFill="1" applyBorder="1" applyAlignment="1">
      <alignment horizontal="center"/>
    </xf>
    <xf numFmtId="0" fontId="1" fillId="2" borderId="19" xfId="0" applyFont="1" applyFill="1" applyBorder="1" applyAlignment="1"/>
    <xf numFmtId="0" fontId="11" fillId="4" borderId="17" xfId="0" applyFont="1" applyFill="1" applyBorder="1"/>
    <xf numFmtId="0" fontId="0" fillId="4" borderId="17" xfId="0" applyFill="1" applyBorder="1"/>
    <xf numFmtId="2" fontId="7" fillId="8" borderId="18" xfId="0" applyNumberFormat="1" applyFont="1" applyFill="1" applyBorder="1" applyAlignment="1">
      <alignment horizontal="center"/>
    </xf>
    <xf numFmtId="10" fontId="0" fillId="2" borderId="20" xfId="1" applyNumberFormat="1" applyFont="1" applyFill="1" applyBorder="1" applyAlignment="1">
      <alignment horizontal="center"/>
    </xf>
    <xf numFmtId="0" fontId="11" fillId="7" borderId="16" xfId="0" applyFont="1" applyFill="1" applyBorder="1" applyAlignment="1"/>
    <xf numFmtId="0" fontId="0" fillId="7" borderId="17" xfId="0" applyFill="1" applyBorder="1" applyAlignment="1">
      <alignment horizontal="center"/>
    </xf>
    <xf numFmtId="10" fontId="7" fillId="8" borderId="18" xfId="1" applyNumberFormat="1" applyFont="1" applyFill="1" applyBorder="1" applyAlignment="1">
      <alignment horizontal="center"/>
    </xf>
    <xf numFmtId="0" fontId="1" fillId="2" borderId="16" xfId="0" applyFont="1" applyFill="1" applyBorder="1" applyAlignment="1">
      <alignment wrapText="1"/>
    </xf>
    <xf numFmtId="1" fontId="3" fillId="2" borderId="18" xfId="0" applyNumberFormat="1" applyFont="1" applyFill="1" applyBorder="1" applyAlignment="1">
      <alignment horizontal="center" vertical="center"/>
    </xf>
    <xf numFmtId="0" fontId="0" fillId="7" borderId="16" xfId="0" applyFill="1" applyBorder="1" applyAlignment="1">
      <alignment wrapText="1"/>
    </xf>
    <xf numFmtId="0" fontId="0" fillId="7" borderId="17" xfId="0" applyFill="1" applyBorder="1" applyAlignment="1">
      <alignment horizontal="center" vertical="center"/>
    </xf>
    <xf numFmtId="1" fontId="0" fillId="2" borderId="18" xfId="0" applyNumberFormat="1" applyFill="1" applyBorder="1" applyAlignment="1">
      <alignment horizontal="center" vertical="center"/>
    </xf>
    <xf numFmtId="0" fontId="19" fillId="4" borderId="0" xfId="0" applyFont="1" applyFill="1" applyAlignment="1">
      <alignment wrapText="1"/>
    </xf>
    <xf numFmtId="0" fontId="19" fillId="4" borderId="0" xfId="0" applyFont="1" applyFill="1" applyAlignment="1">
      <alignment horizontal="center" vertical="center" wrapText="1"/>
    </xf>
    <xf numFmtId="0" fontId="19" fillId="4" borderId="0" xfId="0" applyFont="1" applyFill="1" applyAlignment="1">
      <alignment horizontal="center" vertical="center"/>
    </xf>
    <xf numFmtId="9" fontId="0" fillId="7" borderId="5" xfId="0" applyNumberFormat="1" applyFill="1" applyBorder="1" applyAlignment="1">
      <alignment horizontal="center" vertical="center"/>
    </xf>
    <xf numFmtId="1" fontId="0" fillId="4" borderId="20" xfId="0" applyNumberFormat="1" applyFill="1" applyBorder="1" applyAlignment="1">
      <alignment horizontal="center" vertical="center"/>
    </xf>
    <xf numFmtId="0" fontId="1" fillId="7" borderId="40" xfId="0" applyFont="1" applyFill="1" applyBorder="1" applyAlignment="1"/>
    <xf numFmtId="0" fontId="0" fillId="4" borderId="18" xfId="0" applyFill="1" applyBorder="1"/>
    <xf numFmtId="0" fontId="0" fillId="2" borderId="42" xfId="0" applyFill="1" applyBorder="1" applyAlignment="1"/>
    <xf numFmtId="1" fontId="3" fillId="2" borderId="20" xfId="0" applyNumberFormat="1" applyFont="1" applyFill="1" applyBorder="1" applyAlignment="1">
      <alignment horizontal="center"/>
    </xf>
    <xf numFmtId="0" fontId="11" fillId="7" borderId="40" xfId="0" applyFont="1" applyFill="1" applyBorder="1" applyAlignment="1"/>
    <xf numFmtId="0" fontId="0" fillId="4" borderId="18" xfId="0" applyFill="1" applyBorder="1" applyAlignment="1">
      <alignment horizontal="center"/>
    </xf>
    <xf numFmtId="0" fontId="1" fillId="4" borderId="0" xfId="0" applyFont="1" applyFill="1" applyBorder="1" applyAlignment="1">
      <alignment horizontal="center"/>
    </xf>
    <xf numFmtId="1" fontId="3" fillId="4" borderId="0" xfId="0" applyNumberFormat="1" applyFont="1" applyFill="1" applyBorder="1" applyAlignment="1">
      <alignment horizontal="center"/>
    </xf>
    <xf numFmtId="0" fontId="11" fillId="4" borderId="0" xfId="0" applyFont="1" applyFill="1" applyBorder="1" applyAlignment="1">
      <alignment wrapText="1"/>
    </xf>
    <xf numFmtId="165" fontId="7" fillId="4" borderId="0" xfId="0" applyNumberFormat="1" applyFont="1" applyFill="1" applyBorder="1" applyAlignment="1">
      <alignment horizontal="center"/>
    </xf>
    <xf numFmtId="0" fontId="3" fillId="4" borderId="0" xfId="0" applyFont="1" applyFill="1" applyBorder="1"/>
    <xf numFmtId="0" fontId="3" fillId="4" borderId="0" xfId="0" applyFont="1" applyFill="1" applyBorder="1" applyAlignment="1">
      <alignment horizontal="center" vertical="center" wrapText="1"/>
    </xf>
    <xf numFmtId="0" fontId="3" fillId="2" borderId="5" xfId="0" applyFont="1" applyFill="1" applyBorder="1" applyAlignment="1">
      <alignment horizontal="center"/>
    </xf>
    <xf numFmtId="2" fontId="0" fillId="2" borderId="20" xfId="0" applyNumberFormat="1" applyFill="1" applyBorder="1" applyAlignment="1">
      <alignment horizontal="center" vertical="center"/>
    </xf>
    <xf numFmtId="0" fontId="1" fillId="7" borderId="16" xfId="0" applyFont="1" applyFill="1" applyBorder="1" applyAlignment="1"/>
    <xf numFmtId="0" fontId="3" fillId="5" borderId="24" xfId="2" applyFont="1" applyFill="1" applyBorder="1" applyAlignment="1">
      <alignment horizontal="center" vertical="center"/>
    </xf>
    <xf numFmtId="0" fontId="22" fillId="6" borderId="31" xfId="0" applyFont="1" applyFill="1" applyBorder="1" applyAlignment="1">
      <alignment horizontal="center" vertical="center"/>
    </xf>
    <xf numFmtId="0" fontId="22" fillId="6" borderId="32" xfId="0" applyFont="1" applyFill="1" applyBorder="1" applyAlignment="1">
      <alignment horizontal="center" vertical="center"/>
    </xf>
    <xf numFmtId="0" fontId="22" fillId="6" borderId="33" xfId="0" applyFont="1" applyFill="1" applyBorder="1" applyAlignment="1">
      <alignment horizontal="center" vertical="center"/>
    </xf>
    <xf numFmtId="0" fontId="0" fillId="2" borderId="17" xfId="0" applyFill="1" applyBorder="1" applyAlignment="1">
      <alignment horizontal="center" vertical="center"/>
    </xf>
    <xf numFmtId="0" fontId="3" fillId="3" borderId="37" xfId="0" applyFont="1" applyFill="1" applyBorder="1" applyAlignment="1">
      <alignment vertical="center" wrapText="1"/>
    </xf>
    <xf numFmtId="0" fontId="3" fillId="3" borderId="38" xfId="0" applyFont="1" applyFill="1" applyBorder="1" applyAlignment="1">
      <alignment vertical="center" wrapText="1"/>
    </xf>
    <xf numFmtId="0" fontId="3" fillId="3" borderId="39" xfId="0" applyFont="1" applyFill="1" applyBorder="1" applyAlignment="1">
      <alignment vertical="center" wrapText="1"/>
    </xf>
    <xf numFmtId="0" fontId="5" fillId="7" borderId="19" xfId="0" applyFont="1" applyFill="1" applyBorder="1" applyAlignment="1">
      <alignment horizontal="right"/>
    </xf>
    <xf numFmtId="0" fontId="5" fillId="7" borderId="5" xfId="0" applyFont="1" applyFill="1" applyBorder="1" applyAlignment="1">
      <alignment horizontal="right"/>
    </xf>
    <xf numFmtId="0" fontId="5" fillId="7" borderId="16" xfId="0" applyFont="1" applyFill="1" applyBorder="1" applyAlignment="1">
      <alignment horizontal="right"/>
    </xf>
    <xf numFmtId="0" fontId="5" fillId="7" borderId="17" xfId="0" applyFont="1" applyFill="1" applyBorder="1" applyAlignment="1">
      <alignment horizontal="right"/>
    </xf>
    <xf numFmtId="0" fontId="5" fillId="7" borderId="24" xfId="0" applyFont="1" applyFill="1" applyBorder="1" applyAlignment="1">
      <alignment horizontal="right"/>
    </xf>
    <xf numFmtId="0" fontId="5" fillId="7" borderId="25" xfId="0" applyFont="1" applyFill="1" applyBorder="1" applyAlignment="1">
      <alignment horizontal="right"/>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5" fillId="7" borderId="40" xfId="0" applyFont="1" applyFill="1" applyBorder="1" applyAlignment="1">
      <alignment horizontal="right"/>
    </xf>
    <xf numFmtId="0" fontId="0" fillId="0" borderId="41" xfId="0" applyBorder="1" applyAlignment="1">
      <alignment horizontal="right"/>
    </xf>
    <xf numFmtId="0" fontId="2" fillId="6" borderId="2" xfId="0" applyFont="1" applyFill="1" applyBorder="1" applyAlignment="1">
      <alignment vertical="center" wrapText="1"/>
    </xf>
    <xf numFmtId="0" fontId="0" fillId="6" borderId="3" xfId="0" applyFill="1" applyBorder="1" applyAlignment="1"/>
    <xf numFmtId="0" fontId="0" fillId="6" borderId="4" xfId="0" applyFill="1" applyBorder="1" applyAlignment="1"/>
    <xf numFmtId="0" fontId="14" fillId="9" borderId="2" xfId="0" applyFont="1" applyFill="1" applyBorder="1" applyAlignment="1">
      <alignment vertical="center" wrapText="1"/>
    </xf>
    <xf numFmtId="0" fontId="14" fillId="9" borderId="3" xfId="0" applyFont="1" applyFill="1" applyBorder="1" applyAlignment="1">
      <alignment vertical="center" wrapText="1"/>
    </xf>
    <xf numFmtId="0" fontId="14" fillId="9" borderId="4" xfId="0" applyFont="1" applyFill="1" applyBorder="1" applyAlignment="1">
      <alignment vertical="center" wrapText="1"/>
    </xf>
    <xf numFmtId="0" fontId="0" fillId="4" borderId="0" xfId="0" applyFill="1"/>
    <xf numFmtId="0" fontId="5" fillId="7" borderId="45" xfId="0" applyFont="1" applyFill="1" applyBorder="1" applyAlignment="1">
      <alignment horizontal="right"/>
    </xf>
    <xf numFmtId="0" fontId="0" fillId="0" borderId="46" xfId="0" applyBorder="1" applyAlignment="1">
      <alignment horizontal="right"/>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0" fillId="0" borderId="4" xfId="0" applyBorder="1" applyAlignment="1"/>
    <xf numFmtId="0" fontId="15" fillId="9" borderId="3" xfId="0" applyFont="1" applyFill="1" applyBorder="1" applyAlignment="1"/>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6" borderId="2" xfId="2" applyFont="1" applyFill="1" applyBorder="1" applyAlignment="1">
      <alignment wrapText="1"/>
    </xf>
    <xf numFmtId="0" fontId="3" fillId="0" borderId="3" xfId="0" applyFont="1" applyBorder="1" applyAlignment="1"/>
    <xf numFmtId="0" fontId="3" fillId="0" borderId="4" xfId="0" applyFont="1" applyBorder="1" applyAlignment="1"/>
    <xf numFmtId="0" fontId="0" fillId="0" borderId="3" xfId="0" applyBorder="1" applyAlignment="1"/>
    <xf numFmtId="0" fontId="0" fillId="3" borderId="3" xfId="0" applyFill="1" applyBorder="1" applyAlignment="1"/>
    <xf numFmtId="0" fontId="0" fillId="3" borderId="4" xfId="0" applyFill="1" applyBorder="1" applyAlignment="1"/>
    <xf numFmtId="0" fontId="4" fillId="4" borderId="0" xfId="0" applyFont="1" applyFill="1" applyAlignment="1">
      <alignment horizontal="center" vertical="center" wrapText="1"/>
    </xf>
    <xf numFmtId="0" fontId="0" fillId="4" borderId="0" xfId="0" applyFill="1" applyAlignment="1">
      <alignment wrapText="1"/>
    </xf>
    <xf numFmtId="0" fontId="0" fillId="4" borderId="0" xfId="0" applyFill="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6" fillId="9" borderId="3" xfId="0" applyFont="1" applyFill="1" applyBorder="1" applyAlignment="1">
      <alignment vertical="center" wrapText="1"/>
    </xf>
    <xf numFmtId="0" fontId="16" fillId="9" borderId="4" xfId="0" applyFont="1" applyFill="1" applyBorder="1" applyAlignment="1">
      <alignment vertical="center" wrapText="1"/>
    </xf>
    <xf numFmtId="0" fontId="3" fillId="3" borderId="37" xfId="0" applyFont="1" applyFill="1"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1" fillId="3" borderId="4" xfId="0" applyFont="1" applyFill="1" applyBorder="1" applyAlignment="1"/>
    <xf numFmtId="0" fontId="5" fillId="4" borderId="0" xfId="0" applyFont="1" applyFill="1" applyAlignment="1">
      <alignment horizontal="right"/>
    </xf>
    <xf numFmtId="0" fontId="0" fillId="6" borderId="3" xfId="0" applyFill="1" applyBorder="1" applyAlignment="1">
      <alignment vertical="center" wrapText="1"/>
    </xf>
    <xf numFmtId="0" fontId="14" fillId="9" borderId="2" xfId="0" applyFont="1" applyFill="1" applyBorder="1" applyAlignment="1">
      <alignment vertical="center"/>
    </xf>
    <xf numFmtId="0" fontId="16" fillId="9" borderId="3" xfId="0" applyFont="1" applyFill="1" applyBorder="1" applyAlignment="1">
      <alignment vertical="center"/>
    </xf>
    <xf numFmtId="0" fontId="0" fillId="7" borderId="19" xfId="0" applyFill="1" applyBorder="1" applyAlignment="1">
      <alignment wrapText="1"/>
    </xf>
    <xf numFmtId="0" fontId="0" fillId="7" borderId="5" xfId="0" applyFill="1" applyBorder="1" applyAlignment="1">
      <alignment wrapText="1"/>
    </xf>
    <xf numFmtId="0" fontId="1" fillId="2" borderId="16" xfId="0" applyFont="1" applyFill="1" applyBorder="1" applyAlignment="1"/>
    <xf numFmtId="0" fontId="0" fillId="2" borderId="17" xfId="0" applyFill="1" applyBorder="1" applyAlignment="1"/>
    <xf numFmtId="0" fontId="4" fillId="5" borderId="24" xfId="0" applyFont="1" applyFill="1" applyBorder="1" applyAlignment="1">
      <alignment vertical="center" wrapText="1"/>
    </xf>
    <xf numFmtId="0" fontId="4" fillId="5" borderId="25" xfId="0" applyFont="1" applyFill="1" applyBorder="1" applyAlignment="1">
      <alignment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14" fillId="9" borderId="53" xfId="0" applyFont="1" applyFill="1" applyBorder="1" applyAlignment="1">
      <alignment vertical="center" wrapText="1"/>
    </xf>
    <xf numFmtId="0" fontId="16" fillId="9" borderId="0" xfId="0" applyFont="1" applyFill="1" applyBorder="1" applyAlignment="1">
      <alignment vertical="center" wrapText="1"/>
    </xf>
    <xf numFmtId="0" fontId="0" fillId="0" borderId="0" xfId="0" applyAlignment="1"/>
    <xf numFmtId="0" fontId="14" fillId="9" borderId="6" xfId="0" applyFont="1" applyFill="1" applyBorder="1" applyAlignment="1">
      <alignment vertical="center" wrapText="1"/>
    </xf>
    <xf numFmtId="0" fontId="16" fillId="9" borderId="7" xfId="0" applyFont="1" applyFill="1" applyBorder="1" applyAlignment="1">
      <alignment vertical="center" wrapText="1"/>
    </xf>
    <xf numFmtId="0" fontId="16" fillId="9" borderId="8" xfId="0" applyFont="1" applyFill="1" applyBorder="1" applyAlignment="1">
      <alignment vertical="center" wrapText="1"/>
    </xf>
    <xf numFmtId="0" fontId="1" fillId="7" borderId="19" xfId="2" applyFont="1" applyFill="1" applyBorder="1" applyAlignment="1">
      <alignment wrapText="1"/>
    </xf>
    <xf numFmtId="0" fontId="1" fillId="7" borderId="5" xfId="2" applyFont="1" applyFill="1" applyBorder="1" applyAlignment="1">
      <alignment horizontal="center" vertical="center"/>
    </xf>
    <xf numFmtId="10" fontId="1" fillId="7" borderId="20" xfId="1" applyNumberFormat="1" applyFont="1" applyFill="1" applyBorder="1" applyAlignment="1">
      <alignment horizontal="center" vertical="center"/>
    </xf>
    <xf numFmtId="0" fontId="1" fillId="7" borderId="42" xfId="2" applyFont="1" applyFill="1" applyBorder="1" applyAlignment="1">
      <alignment wrapText="1"/>
    </xf>
    <xf numFmtId="0" fontId="1" fillId="7" borderId="16" xfId="2" applyFont="1" applyFill="1" applyBorder="1" applyAlignment="1">
      <alignment wrapText="1"/>
    </xf>
    <xf numFmtId="0" fontId="1" fillId="7" borderId="17" xfId="2" applyFont="1" applyFill="1" applyBorder="1" applyAlignment="1">
      <alignment horizontal="center" vertical="center"/>
    </xf>
    <xf numFmtId="10" fontId="1" fillId="7" borderId="18" xfId="1" applyNumberFormat="1" applyFont="1" applyFill="1" applyBorder="1" applyAlignment="1">
      <alignment horizontal="center" vertical="center"/>
    </xf>
    <xf numFmtId="0" fontId="1" fillId="7" borderId="5" xfId="0" applyFont="1" applyFill="1" applyBorder="1" applyAlignment="1">
      <alignment horizontal="center"/>
    </xf>
    <xf numFmtId="0" fontId="23" fillId="6" borderId="2" xfId="0" applyFont="1" applyFill="1" applyBorder="1" applyAlignment="1">
      <alignment horizontal="center" vertical="center"/>
    </xf>
    <xf numFmtId="0" fontId="7" fillId="9" borderId="2" xfId="0" applyFont="1" applyFill="1" applyBorder="1" applyAlignment="1">
      <alignment vertical="center" wrapText="1"/>
    </xf>
    <xf numFmtId="0" fontId="1" fillId="0" borderId="4" xfId="0" applyFont="1" applyBorder="1" applyAlignment="1"/>
    <xf numFmtId="0" fontId="25" fillId="7" borderId="2" xfId="4" applyFont="1" applyFill="1" applyBorder="1" applyAlignment="1" applyProtection="1">
      <alignment horizontal="left"/>
    </xf>
    <xf numFmtId="0" fontId="1" fillId="0" borderId="4" xfId="0" applyFont="1" applyBorder="1" applyAlignment="1">
      <alignment horizontal="left"/>
    </xf>
    <xf numFmtId="0" fontId="0" fillId="4" borderId="53" xfId="0" applyFill="1" applyBorder="1"/>
    <xf numFmtId="0" fontId="7" fillId="9" borderId="6" xfId="0" applyFont="1" applyFill="1" applyBorder="1" applyAlignment="1">
      <alignment vertical="center" wrapText="1"/>
    </xf>
    <xf numFmtId="0" fontId="1" fillId="0" borderId="8" xfId="0" applyFont="1" applyBorder="1" applyAlignment="1"/>
    <xf numFmtId="0" fontId="25" fillId="7" borderId="13" xfId="4" applyFont="1" applyFill="1" applyBorder="1" applyAlignment="1" applyProtection="1">
      <alignment horizontal="left"/>
    </xf>
    <xf numFmtId="0" fontId="1" fillId="0" borderId="15" xfId="0" applyFont="1" applyBorder="1" applyAlignment="1">
      <alignment horizontal="left"/>
    </xf>
    <xf numFmtId="0" fontId="25" fillId="0" borderId="15" xfId="4" applyFont="1" applyBorder="1" applyAlignment="1" applyProtection="1">
      <alignment horizontal="left"/>
    </xf>
    <xf numFmtId="0" fontId="24" fillId="7" borderId="19" xfId="4" applyFill="1" applyBorder="1" applyAlignment="1" applyProtection="1">
      <alignment horizontal="left"/>
    </xf>
    <xf numFmtId="0" fontId="24" fillId="0" borderId="20" xfId="4" applyBorder="1" applyAlignment="1" applyProtection="1">
      <alignment horizontal="left"/>
    </xf>
    <xf numFmtId="0" fontId="24" fillId="7" borderId="16" xfId="4" applyFill="1" applyBorder="1" applyAlignment="1" applyProtection="1">
      <alignment horizontal="left"/>
    </xf>
    <xf numFmtId="0" fontId="24" fillId="0" borderId="18" xfId="4" applyBorder="1" applyAlignment="1" applyProtection="1">
      <alignment horizontal="left"/>
    </xf>
    <xf numFmtId="0" fontId="24" fillId="7" borderId="13" xfId="4" applyFill="1" applyBorder="1" applyAlignment="1" applyProtection="1">
      <alignment horizontal="left"/>
    </xf>
    <xf numFmtId="0" fontId="24" fillId="0" borderId="15" xfId="4" applyBorder="1" applyAlignment="1" applyProtection="1">
      <alignment horizontal="left"/>
    </xf>
  </cellXfs>
  <cellStyles count="5">
    <cellStyle name="Hyperlink" xfId="4" builtinId="8"/>
    <cellStyle name="Normal" xfId="0" builtinId="0"/>
    <cellStyle name="Normal 2" xfId="2"/>
    <cellStyle name="Percent" xfId="1" builtinId="5"/>
    <cellStyle name="Percent 2" xfId="3"/>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DDDDDD"/>
      <rgbColor rgb="00DEE9F7"/>
      <rgbColor rgb="00CDD8E6"/>
      <rgbColor rgb="00EEEEEE"/>
      <rgbColor rgb="00CCE5CD"/>
      <rgbColor rgb="00DEF7D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6.xml"/><Relationship Id="rId18" Type="http://schemas.openxmlformats.org/officeDocument/2006/relationships/chartsheet" Target="chartsheets/sheet10.xml"/><Relationship Id="rId26" Type="http://schemas.openxmlformats.org/officeDocument/2006/relationships/chartsheet" Target="chartsheets/sheet16.xml"/><Relationship Id="rId39" Type="http://schemas.openxmlformats.org/officeDocument/2006/relationships/worksheet" Target="worksheets/sheet12.xml"/><Relationship Id="rId3" Type="http://schemas.openxmlformats.org/officeDocument/2006/relationships/worksheet" Target="worksheets/sheet3.xml"/><Relationship Id="rId21" Type="http://schemas.openxmlformats.org/officeDocument/2006/relationships/worksheet" Target="worksheets/sheet9.xml"/><Relationship Id="rId34" Type="http://schemas.openxmlformats.org/officeDocument/2006/relationships/chartsheet" Target="chartsheets/sheet23.xml"/><Relationship Id="rId42" Type="http://schemas.openxmlformats.org/officeDocument/2006/relationships/worksheet" Target="worksheets/sheet14.xml"/><Relationship Id="rId47" Type="http://schemas.openxmlformats.org/officeDocument/2006/relationships/chartsheet" Target="chartsheets/sheet32.xml"/><Relationship Id="rId50" Type="http://schemas.openxmlformats.org/officeDocument/2006/relationships/styles" Target="styles.xml"/><Relationship Id="rId7" Type="http://schemas.openxmlformats.org/officeDocument/2006/relationships/chartsheet" Target="chartsheets/sheet3.xml"/><Relationship Id="rId12" Type="http://schemas.openxmlformats.org/officeDocument/2006/relationships/chartsheet" Target="chartsheets/sheet7.xml"/><Relationship Id="rId17" Type="http://schemas.openxmlformats.org/officeDocument/2006/relationships/worksheet" Target="worksheets/sheet8.xml"/><Relationship Id="rId25" Type="http://schemas.openxmlformats.org/officeDocument/2006/relationships/chartsheet" Target="chartsheets/sheet15.xml"/><Relationship Id="rId33" Type="http://schemas.openxmlformats.org/officeDocument/2006/relationships/worksheet" Target="worksheets/sheet11.xml"/><Relationship Id="rId38" Type="http://schemas.openxmlformats.org/officeDocument/2006/relationships/chartsheet" Target="chartsheets/sheet27.xml"/><Relationship Id="rId46" Type="http://schemas.openxmlformats.org/officeDocument/2006/relationships/chartsheet" Target="chartsheets/sheet31.xml"/><Relationship Id="rId2" Type="http://schemas.openxmlformats.org/officeDocument/2006/relationships/worksheet" Target="worksheets/sheet2.xml"/><Relationship Id="rId16" Type="http://schemas.openxmlformats.org/officeDocument/2006/relationships/chartsheet" Target="chartsheets/sheet9.xml"/><Relationship Id="rId20" Type="http://schemas.openxmlformats.org/officeDocument/2006/relationships/chartsheet" Target="chartsheets/sheet12.xml"/><Relationship Id="rId29" Type="http://schemas.openxmlformats.org/officeDocument/2006/relationships/chartsheet" Target="chartsheets/sheet19.xml"/><Relationship Id="rId41" Type="http://schemas.openxmlformats.org/officeDocument/2006/relationships/worksheet" Target="worksheets/sheet13.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6.xml"/><Relationship Id="rId24" Type="http://schemas.openxmlformats.org/officeDocument/2006/relationships/worksheet" Target="worksheets/sheet10.xml"/><Relationship Id="rId32" Type="http://schemas.openxmlformats.org/officeDocument/2006/relationships/chartsheet" Target="chartsheets/sheet22.xml"/><Relationship Id="rId37" Type="http://schemas.openxmlformats.org/officeDocument/2006/relationships/chartsheet" Target="chartsheets/sheet26.xml"/><Relationship Id="rId40" Type="http://schemas.openxmlformats.org/officeDocument/2006/relationships/chartsheet" Target="chartsheets/sheet28.xml"/><Relationship Id="rId45" Type="http://schemas.openxmlformats.org/officeDocument/2006/relationships/chartsheet" Target="chartsheets/sheet30.xml"/><Relationship Id="rId5" Type="http://schemas.openxmlformats.org/officeDocument/2006/relationships/chartsheet" Target="chartsheets/sheet1.xml"/><Relationship Id="rId15" Type="http://schemas.openxmlformats.org/officeDocument/2006/relationships/worksheet" Target="worksheets/sheet7.xml"/><Relationship Id="rId23" Type="http://schemas.openxmlformats.org/officeDocument/2006/relationships/chartsheet" Target="chartsheets/sheet14.xml"/><Relationship Id="rId28" Type="http://schemas.openxmlformats.org/officeDocument/2006/relationships/chartsheet" Target="chartsheets/sheet18.xml"/><Relationship Id="rId36" Type="http://schemas.openxmlformats.org/officeDocument/2006/relationships/chartsheet" Target="chartsheets/sheet25.xml"/><Relationship Id="rId49" Type="http://schemas.openxmlformats.org/officeDocument/2006/relationships/theme" Target="theme/theme1.xml"/><Relationship Id="rId10" Type="http://schemas.openxmlformats.org/officeDocument/2006/relationships/chartsheet" Target="chartsheets/sheet5.xml"/><Relationship Id="rId19" Type="http://schemas.openxmlformats.org/officeDocument/2006/relationships/chartsheet" Target="chartsheets/sheet11.xml"/><Relationship Id="rId31" Type="http://schemas.openxmlformats.org/officeDocument/2006/relationships/chartsheet" Target="chartsheets/sheet21.xml"/><Relationship Id="rId44" Type="http://schemas.openxmlformats.org/officeDocument/2006/relationships/worksheet" Target="worksheets/sheet15.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chartsheet" Target="chartsheets/sheet8.xml"/><Relationship Id="rId22" Type="http://schemas.openxmlformats.org/officeDocument/2006/relationships/chartsheet" Target="chartsheets/sheet13.xml"/><Relationship Id="rId27" Type="http://schemas.openxmlformats.org/officeDocument/2006/relationships/chartsheet" Target="chartsheets/sheet17.xml"/><Relationship Id="rId30" Type="http://schemas.openxmlformats.org/officeDocument/2006/relationships/chartsheet" Target="chartsheets/sheet20.xml"/><Relationship Id="rId35" Type="http://schemas.openxmlformats.org/officeDocument/2006/relationships/chartsheet" Target="chartsheets/sheet24.xml"/><Relationship Id="rId43" Type="http://schemas.openxmlformats.org/officeDocument/2006/relationships/chartsheet" Target="chartsheets/sheet29.xml"/><Relationship Id="rId48" Type="http://schemas.openxmlformats.org/officeDocument/2006/relationships/externalLink" Target="externalLinks/externalLink1.xml"/><Relationship Id="rId8" Type="http://schemas.openxmlformats.org/officeDocument/2006/relationships/chartsheet" Target="chartsheets/sheet4.xml"/><Relationship Id="rId51"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000000000000024"/>
          <c:y val="4.8611111111111112E-2"/>
          <c:w val="0.81666666666666654"/>
          <c:h val="0.57638888888888884"/>
        </c:manualLayout>
      </c:layout>
      <c:barChart>
        <c:barDir val="col"/>
        <c:grouping val="clustered"/>
        <c:ser>
          <c:idx val="0"/>
          <c:order val="0"/>
          <c:tx>
            <c:v>In Development</c:v>
          </c:tx>
          <c:spPr>
            <a:pattFill prst="dkUpDiag">
              <a:fgClr>
                <a:srgbClr val="4F81BD"/>
              </a:fgClr>
              <a:bgClr>
                <a:srgbClr val="FFFFFF"/>
              </a:bgClr>
            </a:pattFill>
          </c:spPr>
          <c:cat>
            <c:strRef>
              <c:f>'[1]Q3 - Project Info'!$A$49:$A$58</c:f>
              <c:strCache>
                <c:ptCount val="10"/>
                <c:pt idx="0">
                  <c:v>Wind</c:v>
                </c:pt>
                <c:pt idx="1">
                  <c:v>PV (&lt; 1 MW)</c:v>
                </c:pt>
                <c:pt idx="2">
                  <c:v>PV (&gt;= 1 MW)</c:v>
                </c:pt>
                <c:pt idx="3">
                  <c:v>Solar - CSP</c:v>
                </c:pt>
                <c:pt idx="4">
                  <c:v>Solar Thermal (non-elec)</c:v>
                </c:pt>
                <c:pt idx="5">
                  <c:v>Geothermal</c:v>
                </c:pt>
                <c:pt idx="6">
                  <c:v>Biomass - Elec</c:v>
                </c:pt>
                <c:pt idx="7">
                  <c:v>Biomass - Non-elec</c:v>
                </c:pt>
                <c:pt idx="8">
                  <c:v>Hydro</c:v>
                </c:pt>
                <c:pt idx="9">
                  <c:v>Other Technologies</c:v>
                </c:pt>
              </c:strCache>
            </c:strRef>
          </c:cat>
          <c:val>
            <c:numRef>
              <c:f>'[1]Q3 - Project Info'!$K$49:$K$58</c:f>
              <c:numCache>
                <c:formatCode>General</c:formatCode>
                <c:ptCount val="10"/>
                <c:pt idx="0">
                  <c:v>96</c:v>
                </c:pt>
                <c:pt idx="1">
                  <c:v>529</c:v>
                </c:pt>
                <c:pt idx="2">
                  <c:v>149</c:v>
                </c:pt>
                <c:pt idx="3">
                  <c:v>191</c:v>
                </c:pt>
                <c:pt idx="4">
                  <c:v>14</c:v>
                </c:pt>
                <c:pt idx="5">
                  <c:v>7</c:v>
                </c:pt>
                <c:pt idx="6">
                  <c:v>32</c:v>
                </c:pt>
                <c:pt idx="7">
                  <c:v>6</c:v>
                </c:pt>
                <c:pt idx="8">
                  <c:v>0</c:v>
                </c:pt>
                <c:pt idx="9">
                  <c:v>23</c:v>
                </c:pt>
              </c:numCache>
            </c:numRef>
          </c:val>
        </c:ser>
        <c:ser>
          <c:idx val="1"/>
          <c:order val="1"/>
          <c:tx>
            <c:v>Financially Closed</c:v>
          </c:tx>
          <c:val>
            <c:numRef>
              <c:f>'Q3 - Project Info'!#REF!</c:f>
              <c:numCache>
                <c:formatCode>General</c:formatCode>
                <c:ptCount val="1"/>
                <c:pt idx="0">
                  <c:v>1</c:v>
                </c:pt>
              </c:numCache>
            </c:numRef>
          </c:val>
        </c:ser>
        <c:axId val="79671680"/>
        <c:axId val="79673600"/>
      </c:barChart>
      <c:catAx>
        <c:axId val="79671680"/>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333333"/>
                </a:solidFill>
                <a:latin typeface="Calibri"/>
                <a:ea typeface="Calibri"/>
                <a:cs typeface="Calibri"/>
              </a:defRPr>
            </a:pPr>
            <a:endParaRPr lang="en-US"/>
          </a:p>
        </c:txPr>
        <c:crossAx val="79673600"/>
        <c:crosses val="autoZero"/>
        <c:auto val="1"/>
        <c:lblAlgn val="ctr"/>
        <c:lblOffset val="100"/>
      </c:catAx>
      <c:valAx>
        <c:axId val="79673600"/>
        <c:scaling>
          <c:orientation val="minMax"/>
          <c:max val="600"/>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a:t>RE Projects Reported</a:t>
                </a:r>
              </a:p>
            </c:rich>
          </c:tx>
          <c:layout>
            <c:manualLayout>
              <c:xMode val="edge"/>
              <c:yMode val="edge"/>
              <c:x val="1.6097112860892389E-2"/>
              <c:y val="0.13200823855351421"/>
            </c:manualLayout>
          </c:layout>
        </c:title>
        <c:numFmt formatCode="General" sourceLinked="1"/>
        <c:tickLblPos val="nextTo"/>
        <c:spPr>
          <a:ln w="3175">
            <a:solidFill>
              <a:srgbClr val="808080"/>
            </a:solidFill>
            <a:prstDash val="solid"/>
          </a:ln>
        </c:spPr>
        <c:txPr>
          <a:bodyPr rot="0" vert="horz"/>
          <a:lstStyle/>
          <a:p>
            <a:pPr>
              <a:defRPr sz="1000" b="0" i="0" u="none" strike="noStrike" baseline="0">
                <a:solidFill>
                  <a:srgbClr val="333333"/>
                </a:solidFill>
                <a:latin typeface="Calibri"/>
                <a:ea typeface="Calibri"/>
                <a:cs typeface="Calibri"/>
              </a:defRPr>
            </a:pPr>
            <a:endParaRPr lang="en-US"/>
          </a:p>
        </c:txPr>
        <c:crossAx val="79671680"/>
        <c:crosses val="autoZero"/>
        <c:crossBetween val="between"/>
      </c:valAx>
    </c:plotArea>
    <c:legend>
      <c:legendPos val="t"/>
      <c:layout>
        <c:manualLayout>
          <c:xMode val="edge"/>
          <c:yMode val="edge"/>
          <c:x val="0.59926837270341149"/>
          <c:y val="6.4814814814815352E-2"/>
          <c:w val="0.30146325459317574"/>
          <c:h val="0.17630978419364246"/>
        </c:manualLayout>
      </c:layout>
      <c:spPr>
        <a:solidFill>
          <a:schemeClr val="bg2"/>
        </a:solidFill>
      </c:spPr>
      <c:txPr>
        <a:bodyPr/>
        <a:lstStyle/>
        <a:p>
          <a:pPr>
            <a:defRPr sz="92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000"/>
            </a:pPr>
            <a:r>
              <a:rPr lang="en-US" sz="2400" b="1"/>
              <a:t>Approx. # of Projects Reported</a:t>
            </a:r>
          </a:p>
          <a:p>
            <a:pPr>
              <a:defRPr sz="2000"/>
            </a:pPr>
            <a:r>
              <a:rPr lang="en-US" sz="1800" b="0" i="0"/>
              <a:t>Aggregate Responses from Q4 '09 thru Q3 '10</a:t>
            </a:r>
          </a:p>
        </c:rich>
      </c:tx>
      <c:layout/>
    </c:title>
    <c:plotArea>
      <c:layout>
        <c:manualLayout>
          <c:layoutTarget val="inner"/>
          <c:xMode val="edge"/>
          <c:yMode val="edge"/>
          <c:x val="5.7922055704535361E-2"/>
          <c:y val="0.15576380864487085"/>
          <c:w val="0.59878663502469409"/>
          <c:h val="0.8253545355508014"/>
        </c:manualLayout>
      </c:layout>
      <c:doughnutChart>
        <c:varyColors val="1"/>
        <c:ser>
          <c:idx val="0"/>
          <c:order val="0"/>
          <c:dLbls>
            <c:txPr>
              <a:bodyPr/>
              <a:lstStyle/>
              <a:p>
                <a:pPr>
                  <a:defRPr sz="2000" b="1"/>
                </a:pPr>
                <a:endParaRPr lang="en-US"/>
              </a:p>
            </c:txPr>
            <c:showVal val="1"/>
            <c:showLeaderLines val="1"/>
          </c:dLbls>
          <c:cat>
            <c:strRef>
              <c:f>'Q5 - Customer Host'!$B$60:$E$60</c:f>
              <c:strCache>
                <c:ptCount val="4"/>
                <c:pt idx="0">
                  <c:v>Residential</c:v>
                </c:pt>
                <c:pt idx="1">
                  <c:v>Commercial &amp; Industrial</c:v>
                </c:pt>
                <c:pt idx="2">
                  <c:v>Federal Government</c:v>
                </c:pt>
                <c:pt idx="3">
                  <c:v>State &amp; Local Government</c:v>
                </c:pt>
              </c:strCache>
            </c:strRef>
          </c:cat>
          <c:val>
            <c:numRef>
              <c:f>'Q5 - Customer Host'!$B$65:$E$65</c:f>
              <c:numCache>
                <c:formatCode>General</c:formatCode>
                <c:ptCount val="4"/>
                <c:pt idx="0">
                  <c:v>1838</c:v>
                </c:pt>
                <c:pt idx="1">
                  <c:v>880</c:v>
                </c:pt>
                <c:pt idx="2">
                  <c:v>30</c:v>
                </c:pt>
                <c:pt idx="3">
                  <c:v>165</c:v>
                </c:pt>
              </c:numCache>
            </c:numRef>
          </c:val>
        </c:ser>
        <c:firstSliceAng val="0"/>
        <c:holeSize val="50"/>
      </c:doughnutChart>
    </c:plotArea>
    <c:legend>
      <c:legendPos val="r"/>
      <c:layout>
        <c:manualLayout>
          <c:xMode val="edge"/>
          <c:yMode val="edge"/>
          <c:x val="0.67217311691183212"/>
          <c:y val="0.40798760078966478"/>
          <c:w val="0.31757851758142275"/>
          <c:h val="0.22404193409376064"/>
        </c:manualLayout>
      </c:layout>
      <c:txPr>
        <a:bodyPr/>
        <a:lstStyle/>
        <a:p>
          <a:pPr>
            <a:defRPr sz="1800"/>
          </a:pPr>
          <a:endParaRPr lang="en-US"/>
        </a:p>
      </c:txPr>
    </c:legend>
    <c:plotVisOnly val="1"/>
  </c:chart>
  <c:spPr>
    <a:ln>
      <a:no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000"/>
            </a:pPr>
            <a:r>
              <a:rPr lang="en-US" sz="2000" b="1"/>
              <a:t>Barriers</a:t>
            </a:r>
            <a:r>
              <a:rPr lang="en-US" sz="2000" b="1" baseline="0"/>
              <a:t> to Project Development</a:t>
            </a:r>
            <a:endParaRPr lang="en-US" sz="2000" b="1"/>
          </a:p>
          <a:p>
            <a:pPr>
              <a:defRPr sz="2000"/>
            </a:pPr>
            <a:r>
              <a:rPr lang="en-US" sz="1800" b="0"/>
              <a:t>Aggregate Responses</a:t>
            </a:r>
            <a:r>
              <a:rPr lang="en-US" sz="1800" b="0" baseline="0"/>
              <a:t> from </a:t>
            </a:r>
            <a:r>
              <a:rPr lang="en-US" sz="1800" b="0"/>
              <a:t>Q4 '09 thru Q3 '10</a:t>
            </a:r>
          </a:p>
        </c:rich>
      </c:tx>
      <c:layout/>
    </c:title>
    <c:plotArea>
      <c:layout>
        <c:manualLayout>
          <c:layoutTarget val="inner"/>
          <c:xMode val="edge"/>
          <c:yMode val="edge"/>
          <c:x val="1.2847461667769901E-2"/>
          <c:y val="0.18603407685374804"/>
          <c:w val="0.52851212869272568"/>
          <c:h val="0.72848967728239422"/>
        </c:manualLayout>
      </c:layout>
      <c:doughnutChart>
        <c:varyColors val="1"/>
        <c:ser>
          <c:idx val="0"/>
          <c:order val="0"/>
          <c:dLbls>
            <c:txPr>
              <a:bodyPr/>
              <a:lstStyle/>
              <a:p>
                <a:pPr>
                  <a:defRPr sz="2000" b="1"/>
                </a:pPr>
                <a:endParaRPr lang="en-US"/>
              </a:p>
            </c:txPr>
            <c:showPercent val="1"/>
            <c:showLeaderLines val="1"/>
          </c:dLbls>
          <c:cat>
            <c:strRef>
              <c:f>'Q6 - Project Development'!$B$70:$J$70</c:f>
              <c:strCache>
                <c:ptCount val="9"/>
                <c:pt idx="0">
                  <c:v>Poor Project Economics</c:v>
                </c:pt>
                <c:pt idx="1">
                  <c:v>Technological hurdles</c:v>
                </c:pt>
                <c:pt idx="2">
                  <c:v>Environmental permitting</c:v>
                </c:pt>
                <c:pt idx="3">
                  <c:v>Transmission interconnection / tariff</c:v>
                </c:pt>
                <c:pt idx="4">
                  <c:v>Negotiating PPA / Creditworthiness of power purchaser</c:v>
                </c:pt>
                <c:pt idx="5">
                  <c:v>Finding Tax Equity Investor</c:v>
                </c:pt>
                <c:pt idx="6">
                  <c:v>Raising Debt</c:v>
                </c:pt>
                <c:pt idx="7">
                  <c:v>Accessing Government Programs</c:v>
                </c:pt>
                <c:pt idx="8">
                  <c:v>Other (pls explain)</c:v>
                </c:pt>
              </c:strCache>
            </c:strRef>
          </c:cat>
          <c:val>
            <c:numRef>
              <c:f>'Q6 - Project Development'!$B$75:$J$75</c:f>
              <c:numCache>
                <c:formatCode>General</c:formatCode>
                <c:ptCount val="9"/>
                <c:pt idx="0">
                  <c:v>15</c:v>
                </c:pt>
                <c:pt idx="1">
                  <c:v>20</c:v>
                </c:pt>
                <c:pt idx="2">
                  <c:v>18</c:v>
                </c:pt>
                <c:pt idx="3">
                  <c:v>23</c:v>
                </c:pt>
                <c:pt idx="4">
                  <c:v>47</c:v>
                </c:pt>
                <c:pt idx="5">
                  <c:v>50</c:v>
                </c:pt>
                <c:pt idx="6">
                  <c:v>44</c:v>
                </c:pt>
                <c:pt idx="7">
                  <c:v>34</c:v>
                </c:pt>
                <c:pt idx="8">
                  <c:v>53</c:v>
                </c:pt>
              </c:numCache>
            </c:numRef>
          </c:val>
        </c:ser>
        <c:dLbls>
          <c:showPercent val="1"/>
        </c:dLbls>
        <c:firstSliceAng val="0"/>
        <c:holeSize val="50"/>
      </c:doughnutChart>
    </c:plotArea>
    <c:legend>
      <c:legendPos val="r"/>
      <c:layout>
        <c:manualLayout>
          <c:xMode val="edge"/>
          <c:yMode val="edge"/>
          <c:x val="0.57177567861125778"/>
          <c:y val="0.17735564657292896"/>
          <c:w val="0.41944000809724635"/>
          <c:h val="0.81244096900451668"/>
        </c:manualLayout>
      </c:layout>
      <c:txPr>
        <a:bodyPr/>
        <a:lstStyle/>
        <a:p>
          <a:pPr>
            <a:defRPr sz="1800"/>
          </a:pPr>
          <a:endParaRPr lang="en-US"/>
        </a:p>
      </c:txPr>
    </c:legend>
    <c:plotVisOnly val="1"/>
  </c:chart>
  <c:spPr>
    <a:ln>
      <a:noFill/>
    </a:ln>
  </c:spPr>
</c:chartSpace>
</file>

<file path=xl/charts/chart1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a:t>Federal Incentives Taken: Wind</a:t>
            </a:r>
          </a:p>
          <a:p>
            <a:pPr>
              <a:defRPr/>
            </a:pPr>
            <a:r>
              <a:rPr lang="en-US" sz="1800" b="0"/>
              <a:t>Aggregate Responses</a:t>
            </a:r>
            <a:r>
              <a:rPr lang="en-US" sz="1800" b="0" baseline="0"/>
              <a:t> from </a:t>
            </a:r>
            <a:r>
              <a:rPr lang="en-US" sz="1800" b="0"/>
              <a:t>Q4 '09</a:t>
            </a:r>
            <a:r>
              <a:rPr lang="en-US" sz="1800" b="0" baseline="0"/>
              <a:t> thru Q3 '10</a:t>
            </a:r>
            <a:endParaRPr lang="en-US" sz="1800" b="0"/>
          </a:p>
        </c:rich>
      </c:tx>
      <c:layout/>
    </c:title>
    <c:plotArea>
      <c:layout>
        <c:manualLayout>
          <c:layoutTarget val="inner"/>
          <c:xMode val="edge"/>
          <c:yMode val="edge"/>
          <c:x val="9.6685662455960289E-2"/>
          <c:y val="0.19693836496695538"/>
          <c:w val="0.56650877958682366"/>
          <c:h val="0.78086343834653471"/>
        </c:manualLayout>
      </c:layout>
      <c:doughnutChart>
        <c:varyColors val="1"/>
        <c:ser>
          <c:idx val="0"/>
          <c:order val="0"/>
          <c:cat>
            <c:strRef>
              <c:f>'Q7 - Project Characteristics'!$B$145:$E$145</c:f>
              <c:strCache>
                <c:ptCount val="4"/>
                <c:pt idx="0">
                  <c:v>PTC</c:v>
                </c:pt>
                <c:pt idx="1">
                  <c:v>ITC</c:v>
                </c:pt>
                <c:pt idx="2">
                  <c:v>Cash Grant</c:v>
                </c:pt>
                <c:pt idx="3">
                  <c:v>None</c:v>
                </c:pt>
              </c:strCache>
            </c:strRef>
          </c:cat>
          <c:val>
            <c:numRef>
              <c:f>'Q7 - Project Characteristics'!$B$146:$E$146</c:f>
              <c:numCache>
                <c:formatCode>General</c:formatCode>
                <c:ptCount val="4"/>
                <c:pt idx="0">
                  <c:v>1</c:v>
                </c:pt>
                <c:pt idx="1">
                  <c:v>3</c:v>
                </c:pt>
                <c:pt idx="2">
                  <c:v>9</c:v>
                </c:pt>
                <c:pt idx="3">
                  <c:v>2</c:v>
                </c:pt>
              </c:numCache>
            </c:numRef>
          </c:val>
        </c:ser>
        <c:firstSliceAng val="0"/>
        <c:holeSize val="50"/>
      </c:doughnutChart>
    </c:plotArea>
    <c:legend>
      <c:legendPos val="r"/>
      <c:layout>
        <c:manualLayout>
          <c:xMode val="edge"/>
          <c:yMode val="edge"/>
          <c:x val="0.74706665034306097"/>
          <c:y val="0.37545715255452461"/>
          <c:w val="0.20351870539972433"/>
          <c:h val="0.28253902878360876"/>
        </c:manualLayout>
      </c:layout>
      <c:txPr>
        <a:bodyPr/>
        <a:lstStyle/>
        <a:p>
          <a:pPr>
            <a:defRPr sz="2400"/>
          </a:pPr>
          <a:endParaRPr lang="en-US"/>
        </a:p>
      </c:txPr>
    </c:legend>
    <c:plotVisOnly val="1"/>
  </c:chart>
  <c:spPr>
    <a:ln>
      <a:noFill/>
    </a:ln>
  </c:spPr>
</c:chartSpace>
</file>

<file path=xl/charts/chart1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a:t>Federal Incentives Taken: PV &lt; 1MW</a:t>
            </a:r>
          </a:p>
          <a:p>
            <a:pPr>
              <a:defRPr/>
            </a:pPr>
            <a:r>
              <a:rPr lang="en-US" sz="1800" b="0"/>
              <a:t>Aggregate Responses</a:t>
            </a:r>
            <a:r>
              <a:rPr lang="en-US" sz="1800" b="0" baseline="0"/>
              <a:t> from</a:t>
            </a:r>
            <a:r>
              <a:rPr lang="en-US" sz="1800" b="0"/>
              <a:t> Q4 '09</a:t>
            </a:r>
            <a:r>
              <a:rPr lang="en-US" sz="1800" b="0" baseline="0"/>
              <a:t> thru Q3 '10</a:t>
            </a:r>
            <a:endParaRPr lang="en-US" sz="1800" b="0"/>
          </a:p>
        </c:rich>
      </c:tx>
      <c:layout/>
    </c:title>
    <c:plotArea>
      <c:layout>
        <c:manualLayout>
          <c:layoutTarget val="inner"/>
          <c:xMode val="edge"/>
          <c:yMode val="edge"/>
          <c:x val="9.6685662455960317E-2"/>
          <c:y val="0.19693836496695541"/>
          <c:w val="0.56650877958682366"/>
          <c:h val="0.78086343834653471"/>
        </c:manualLayout>
      </c:layout>
      <c:doughnutChart>
        <c:varyColors val="1"/>
        <c:ser>
          <c:idx val="0"/>
          <c:order val="0"/>
          <c:cat>
            <c:strRef>
              <c:f>'Q7 - Project Characteristics'!$B$145:$E$145</c:f>
              <c:strCache>
                <c:ptCount val="4"/>
                <c:pt idx="0">
                  <c:v>PTC</c:v>
                </c:pt>
                <c:pt idx="1">
                  <c:v>ITC</c:v>
                </c:pt>
                <c:pt idx="2">
                  <c:v>Cash Grant</c:v>
                </c:pt>
                <c:pt idx="3">
                  <c:v>None</c:v>
                </c:pt>
              </c:strCache>
            </c:strRef>
          </c:cat>
          <c:val>
            <c:numRef>
              <c:f>'Q7 - Project Characteristics'!$B$147:$E$147</c:f>
              <c:numCache>
                <c:formatCode>General</c:formatCode>
                <c:ptCount val="4"/>
                <c:pt idx="0">
                  <c:v>1</c:v>
                </c:pt>
                <c:pt idx="1">
                  <c:v>27</c:v>
                </c:pt>
                <c:pt idx="2">
                  <c:v>25</c:v>
                </c:pt>
                <c:pt idx="3">
                  <c:v>3</c:v>
                </c:pt>
              </c:numCache>
            </c:numRef>
          </c:val>
        </c:ser>
        <c:firstSliceAng val="0"/>
        <c:holeSize val="50"/>
      </c:doughnutChart>
    </c:plotArea>
    <c:legend>
      <c:legendPos val="r"/>
      <c:layout>
        <c:manualLayout>
          <c:xMode val="edge"/>
          <c:yMode val="edge"/>
          <c:x val="0.74706665034306108"/>
          <c:y val="0.37545715255452461"/>
          <c:w val="0.20351870539972436"/>
          <c:h val="0.28253902878360876"/>
        </c:manualLayout>
      </c:layout>
      <c:txPr>
        <a:bodyPr/>
        <a:lstStyle/>
        <a:p>
          <a:pPr rtl="0">
            <a:defRPr sz="2400"/>
          </a:pPr>
          <a:endParaRPr lang="en-US"/>
        </a:p>
      </c:txPr>
    </c:legend>
    <c:plotVisOnly val="1"/>
  </c:chart>
  <c:spPr>
    <a:ln>
      <a:noFill/>
    </a:ln>
  </c:spPr>
</c:chartSpace>
</file>

<file path=xl/charts/chart1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a:t>Federal Incentives Taken: PV &gt;= 1MW</a:t>
            </a:r>
          </a:p>
          <a:p>
            <a:pPr>
              <a:defRPr/>
            </a:pPr>
            <a:r>
              <a:rPr lang="en-US" sz="1800" b="0"/>
              <a:t>Aggregate Responses from Q4 '09</a:t>
            </a:r>
            <a:r>
              <a:rPr lang="en-US" sz="1800" b="0" baseline="0"/>
              <a:t> thru Q3 '10</a:t>
            </a:r>
            <a:endParaRPr lang="en-US" sz="1800" b="0"/>
          </a:p>
        </c:rich>
      </c:tx>
      <c:layout/>
    </c:title>
    <c:plotArea>
      <c:layout>
        <c:manualLayout>
          <c:layoutTarget val="inner"/>
          <c:xMode val="edge"/>
          <c:yMode val="edge"/>
          <c:x val="9.6685662455960331E-2"/>
          <c:y val="0.19693836496695541"/>
          <c:w val="0.56650877958682366"/>
          <c:h val="0.78086343834653471"/>
        </c:manualLayout>
      </c:layout>
      <c:doughnutChart>
        <c:varyColors val="1"/>
        <c:ser>
          <c:idx val="0"/>
          <c:order val="0"/>
          <c:cat>
            <c:strRef>
              <c:f>'Q7 - Project Characteristics'!$B$145:$E$145</c:f>
              <c:strCache>
                <c:ptCount val="4"/>
                <c:pt idx="0">
                  <c:v>PTC</c:v>
                </c:pt>
                <c:pt idx="1">
                  <c:v>ITC</c:v>
                </c:pt>
                <c:pt idx="2">
                  <c:v>Cash Grant</c:v>
                </c:pt>
                <c:pt idx="3">
                  <c:v>None</c:v>
                </c:pt>
              </c:strCache>
            </c:strRef>
          </c:cat>
          <c:val>
            <c:numRef>
              <c:f>'Q7 - Project Characteristics'!$B$148:$E$148</c:f>
              <c:numCache>
                <c:formatCode>General</c:formatCode>
                <c:ptCount val="4"/>
                <c:pt idx="0">
                  <c:v>1</c:v>
                </c:pt>
                <c:pt idx="1">
                  <c:v>10</c:v>
                </c:pt>
                <c:pt idx="2">
                  <c:v>13</c:v>
                </c:pt>
                <c:pt idx="3">
                  <c:v>1</c:v>
                </c:pt>
              </c:numCache>
            </c:numRef>
          </c:val>
        </c:ser>
        <c:firstSliceAng val="0"/>
        <c:holeSize val="50"/>
      </c:doughnutChart>
    </c:plotArea>
    <c:legend>
      <c:legendPos val="r"/>
      <c:layout>
        <c:manualLayout>
          <c:xMode val="edge"/>
          <c:yMode val="edge"/>
          <c:x val="0.74706665034306119"/>
          <c:y val="0.37545715255452461"/>
          <c:w val="0.20351870539972439"/>
          <c:h val="0.28253902878360876"/>
        </c:manualLayout>
      </c:layout>
      <c:txPr>
        <a:bodyPr/>
        <a:lstStyle/>
        <a:p>
          <a:pPr rtl="0">
            <a:defRPr sz="2400"/>
          </a:pPr>
          <a:endParaRPr lang="en-US"/>
        </a:p>
      </c:txPr>
    </c:legend>
    <c:plotVisOnly val="1"/>
  </c:chart>
  <c:spPr>
    <a:ln>
      <a:noFill/>
    </a:ln>
  </c:spPr>
</c:chartSpace>
</file>

<file path=xl/charts/chart1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a:t>Form</a:t>
            </a:r>
            <a:r>
              <a:rPr lang="en-US" sz="2400" baseline="0"/>
              <a:t> of REC Sales: All Technologies</a:t>
            </a:r>
            <a:endParaRPr lang="en-US" sz="2400"/>
          </a:p>
          <a:p>
            <a:pPr>
              <a:defRPr/>
            </a:pPr>
            <a:r>
              <a:rPr lang="en-US" sz="1800" b="0"/>
              <a:t>Aggregate Responses</a:t>
            </a:r>
            <a:r>
              <a:rPr lang="en-US" sz="1800" b="0" baseline="0"/>
              <a:t> from </a:t>
            </a:r>
            <a:r>
              <a:rPr lang="en-US" sz="1800" b="0"/>
              <a:t>Q4 '09</a:t>
            </a:r>
            <a:r>
              <a:rPr lang="en-US" sz="1800" b="0" baseline="0"/>
              <a:t> - Q3 '10</a:t>
            </a:r>
            <a:endParaRPr lang="en-US" sz="1800" b="0"/>
          </a:p>
        </c:rich>
      </c:tx>
      <c:layout/>
    </c:title>
    <c:plotArea>
      <c:layout>
        <c:manualLayout>
          <c:layoutTarget val="inner"/>
          <c:xMode val="edge"/>
          <c:yMode val="edge"/>
          <c:x val="1.9090895047745408E-2"/>
          <c:y val="0.19290232920577172"/>
          <c:w val="0.56650877958682366"/>
          <c:h val="0.78086343834653471"/>
        </c:manualLayout>
      </c:layout>
      <c:pieChart>
        <c:varyColors val="1"/>
        <c:ser>
          <c:idx val="0"/>
          <c:order val="0"/>
          <c:cat>
            <c:strRef>
              <c:f>'Q8 - RECS'!$B$56:$F$56</c:f>
              <c:strCache>
                <c:ptCount val="5"/>
                <c:pt idx="0">
                  <c:v>None Available</c:v>
                </c:pt>
                <c:pt idx="1">
                  <c:v>Bundled with energy</c:v>
                </c:pt>
                <c:pt idx="2">
                  <c:v>REC-only contract</c:v>
                </c:pt>
                <c:pt idx="3">
                  <c:v>Merchant sales</c:v>
                </c:pt>
                <c:pt idx="4">
                  <c:v>Other </c:v>
                </c:pt>
              </c:strCache>
            </c:strRef>
          </c:cat>
          <c:val>
            <c:numRef>
              <c:f>'Q8 - RECS'!$B$61:$F$61</c:f>
              <c:numCache>
                <c:formatCode>General</c:formatCode>
                <c:ptCount val="5"/>
                <c:pt idx="0">
                  <c:v>36</c:v>
                </c:pt>
                <c:pt idx="1">
                  <c:v>43</c:v>
                </c:pt>
                <c:pt idx="2">
                  <c:v>36</c:v>
                </c:pt>
                <c:pt idx="3">
                  <c:v>15</c:v>
                </c:pt>
                <c:pt idx="4">
                  <c:v>11</c:v>
                </c:pt>
              </c:numCache>
            </c:numRef>
          </c:val>
        </c:ser>
        <c:firstSliceAng val="0"/>
      </c:pieChart>
    </c:plotArea>
    <c:legend>
      <c:legendPos val="r"/>
      <c:layout>
        <c:manualLayout>
          <c:xMode val="edge"/>
          <c:yMode val="edge"/>
          <c:x val="0.61383789875537142"/>
          <c:y val="0.25437607971901588"/>
          <c:w val="0.36108726742608332"/>
          <c:h val="0.64580703554126762"/>
        </c:manualLayout>
      </c:layout>
      <c:txPr>
        <a:bodyPr/>
        <a:lstStyle/>
        <a:p>
          <a:pPr rtl="0">
            <a:defRPr sz="2400"/>
          </a:pPr>
          <a:endParaRPr lang="en-US"/>
        </a:p>
      </c:txPr>
    </c:legend>
    <c:plotVisOnly val="1"/>
  </c:chart>
  <c:spPr>
    <a:ln>
      <a:noFill/>
    </a:ln>
  </c:spPr>
</c:chartSpace>
</file>

<file path=xl/charts/chart1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000"/>
            </a:pPr>
            <a:r>
              <a:rPr lang="en-US" sz="2400"/>
              <a:t>REC Contract</a:t>
            </a:r>
            <a:r>
              <a:rPr lang="en-US" sz="2400" baseline="0"/>
              <a:t> Term </a:t>
            </a:r>
          </a:p>
          <a:p>
            <a:pPr>
              <a:defRPr sz="2000"/>
            </a:pPr>
            <a:r>
              <a:rPr lang="en-US" sz="1800" b="0" baseline="0"/>
              <a:t>Aggregate Responses from Q4 '09 - Q3 '10</a:t>
            </a:r>
            <a:endParaRPr lang="en-US" sz="1800" b="0"/>
          </a:p>
        </c:rich>
      </c:tx>
      <c:layout/>
    </c:title>
    <c:plotArea>
      <c:layout>
        <c:manualLayout>
          <c:layoutTarget val="inner"/>
          <c:xMode val="edge"/>
          <c:yMode val="edge"/>
          <c:x val="0.11851617962145373"/>
          <c:y val="0.15859602523571084"/>
          <c:w val="0.70998589668125889"/>
          <c:h val="0.73041299133173909"/>
        </c:manualLayout>
      </c:layout>
      <c:barChart>
        <c:barDir val="col"/>
        <c:grouping val="stacked"/>
        <c:ser>
          <c:idx val="0"/>
          <c:order val="0"/>
          <c:tx>
            <c:strRef>
              <c:f>'Q8 - RECS'!$B$146</c:f>
              <c:strCache>
                <c:ptCount val="1"/>
                <c:pt idx="0">
                  <c:v>0 &lt; 5 yrs</c:v>
                </c:pt>
              </c:strCache>
            </c:strRef>
          </c:tx>
          <c:cat>
            <c:strRef>
              <c:f>'Q8 - RECS'!$A$147:$A$150</c:f>
              <c:strCache>
                <c:ptCount val="4"/>
                <c:pt idx="0">
                  <c:v>Wind</c:v>
                </c:pt>
                <c:pt idx="1">
                  <c:v>PV &lt; 1 MW</c:v>
                </c:pt>
                <c:pt idx="2">
                  <c:v>PV &gt;= 1 MW</c:v>
                </c:pt>
                <c:pt idx="3">
                  <c:v>CSP</c:v>
                </c:pt>
              </c:strCache>
            </c:strRef>
          </c:cat>
          <c:val>
            <c:numRef>
              <c:f>'Q8 - RECS'!$B$147:$B$150</c:f>
              <c:numCache>
                <c:formatCode>General</c:formatCode>
                <c:ptCount val="4"/>
                <c:pt idx="0">
                  <c:v>8</c:v>
                </c:pt>
                <c:pt idx="1">
                  <c:v>19</c:v>
                </c:pt>
                <c:pt idx="2">
                  <c:v>9</c:v>
                </c:pt>
                <c:pt idx="3">
                  <c:v>1</c:v>
                </c:pt>
              </c:numCache>
            </c:numRef>
          </c:val>
        </c:ser>
        <c:ser>
          <c:idx val="1"/>
          <c:order val="1"/>
          <c:tx>
            <c:strRef>
              <c:f>'Q8 - RECS'!$C$146</c:f>
              <c:strCache>
                <c:ptCount val="1"/>
                <c:pt idx="0">
                  <c:v>5 &lt; 10 yrs</c:v>
                </c:pt>
              </c:strCache>
            </c:strRef>
          </c:tx>
          <c:cat>
            <c:strRef>
              <c:f>'Q8 - RECS'!$A$147:$A$150</c:f>
              <c:strCache>
                <c:ptCount val="4"/>
                <c:pt idx="0">
                  <c:v>Wind</c:v>
                </c:pt>
                <c:pt idx="1">
                  <c:v>PV &lt; 1 MW</c:v>
                </c:pt>
                <c:pt idx="2">
                  <c:v>PV &gt;= 1 MW</c:v>
                </c:pt>
                <c:pt idx="3">
                  <c:v>CSP</c:v>
                </c:pt>
              </c:strCache>
            </c:strRef>
          </c:cat>
          <c:val>
            <c:numRef>
              <c:f>'Q8 - RECS'!$C$147:$C$150</c:f>
              <c:numCache>
                <c:formatCode>General</c:formatCode>
                <c:ptCount val="4"/>
                <c:pt idx="0">
                  <c:v>0</c:v>
                </c:pt>
                <c:pt idx="1">
                  <c:v>4</c:v>
                </c:pt>
                <c:pt idx="2">
                  <c:v>2</c:v>
                </c:pt>
                <c:pt idx="3">
                  <c:v>0</c:v>
                </c:pt>
              </c:numCache>
            </c:numRef>
          </c:val>
        </c:ser>
        <c:ser>
          <c:idx val="2"/>
          <c:order val="2"/>
          <c:tx>
            <c:strRef>
              <c:f>'Q8 - RECS'!$D$146</c:f>
              <c:strCache>
                <c:ptCount val="1"/>
                <c:pt idx="0">
                  <c:v>10 &lt; 15 yrs</c:v>
                </c:pt>
              </c:strCache>
            </c:strRef>
          </c:tx>
          <c:cat>
            <c:strRef>
              <c:f>'Q8 - RECS'!$A$147:$A$150</c:f>
              <c:strCache>
                <c:ptCount val="4"/>
                <c:pt idx="0">
                  <c:v>Wind</c:v>
                </c:pt>
                <c:pt idx="1">
                  <c:v>PV &lt; 1 MW</c:v>
                </c:pt>
                <c:pt idx="2">
                  <c:v>PV &gt;= 1 MW</c:v>
                </c:pt>
                <c:pt idx="3">
                  <c:v>CSP</c:v>
                </c:pt>
              </c:strCache>
            </c:strRef>
          </c:cat>
          <c:val>
            <c:numRef>
              <c:f>'Q8 - RECS'!$D$147:$D$150</c:f>
              <c:numCache>
                <c:formatCode>General</c:formatCode>
                <c:ptCount val="4"/>
                <c:pt idx="0">
                  <c:v>1</c:v>
                </c:pt>
                <c:pt idx="1">
                  <c:v>7</c:v>
                </c:pt>
                <c:pt idx="2">
                  <c:v>2</c:v>
                </c:pt>
                <c:pt idx="3">
                  <c:v>0</c:v>
                </c:pt>
              </c:numCache>
            </c:numRef>
          </c:val>
        </c:ser>
        <c:ser>
          <c:idx val="3"/>
          <c:order val="3"/>
          <c:tx>
            <c:strRef>
              <c:f>'Q8 - RECS'!$E$146</c:f>
              <c:strCache>
                <c:ptCount val="1"/>
                <c:pt idx="0">
                  <c:v>15 &lt; 20 yrs</c:v>
                </c:pt>
              </c:strCache>
            </c:strRef>
          </c:tx>
          <c:cat>
            <c:strRef>
              <c:f>'Q8 - RECS'!$A$147:$A$150</c:f>
              <c:strCache>
                <c:ptCount val="4"/>
                <c:pt idx="0">
                  <c:v>Wind</c:v>
                </c:pt>
                <c:pt idx="1">
                  <c:v>PV &lt; 1 MW</c:v>
                </c:pt>
                <c:pt idx="2">
                  <c:v>PV &gt;= 1 MW</c:v>
                </c:pt>
                <c:pt idx="3">
                  <c:v>CSP</c:v>
                </c:pt>
              </c:strCache>
            </c:strRef>
          </c:cat>
          <c:val>
            <c:numRef>
              <c:f>'Q8 - RECS'!$E$147:$E$150</c:f>
              <c:numCache>
                <c:formatCode>General</c:formatCode>
                <c:ptCount val="4"/>
                <c:pt idx="0">
                  <c:v>1</c:v>
                </c:pt>
                <c:pt idx="1">
                  <c:v>1</c:v>
                </c:pt>
                <c:pt idx="2">
                  <c:v>0</c:v>
                </c:pt>
                <c:pt idx="3">
                  <c:v>0</c:v>
                </c:pt>
              </c:numCache>
            </c:numRef>
          </c:val>
        </c:ser>
        <c:ser>
          <c:idx val="4"/>
          <c:order val="4"/>
          <c:tx>
            <c:strRef>
              <c:f>'Q8 - RECS'!$F$146</c:f>
              <c:strCache>
                <c:ptCount val="1"/>
                <c:pt idx="0">
                  <c:v>20 yrs</c:v>
                </c:pt>
              </c:strCache>
            </c:strRef>
          </c:tx>
          <c:cat>
            <c:strRef>
              <c:f>'Q8 - RECS'!$A$147:$A$150</c:f>
              <c:strCache>
                <c:ptCount val="4"/>
                <c:pt idx="0">
                  <c:v>Wind</c:v>
                </c:pt>
                <c:pt idx="1">
                  <c:v>PV &lt; 1 MW</c:v>
                </c:pt>
                <c:pt idx="2">
                  <c:v>PV &gt;= 1 MW</c:v>
                </c:pt>
                <c:pt idx="3">
                  <c:v>CSP</c:v>
                </c:pt>
              </c:strCache>
            </c:strRef>
          </c:cat>
          <c:val>
            <c:numRef>
              <c:f>'Q8 - RECS'!$F$147:$F$150</c:f>
              <c:numCache>
                <c:formatCode>General</c:formatCode>
                <c:ptCount val="4"/>
                <c:pt idx="0">
                  <c:v>5</c:v>
                </c:pt>
                <c:pt idx="1">
                  <c:v>6</c:v>
                </c:pt>
                <c:pt idx="2">
                  <c:v>7</c:v>
                </c:pt>
                <c:pt idx="3">
                  <c:v>1</c:v>
                </c:pt>
              </c:numCache>
            </c:numRef>
          </c:val>
        </c:ser>
        <c:ser>
          <c:idx val="5"/>
          <c:order val="5"/>
          <c:tx>
            <c:strRef>
              <c:f>'Q8 - RECS'!$G$146</c:f>
              <c:strCache>
                <c:ptCount val="1"/>
                <c:pt idx="0">
                  <c:v>21 + yrs</c:v>
                </c:pt>
              </c:strCache>
            </c:strRef>
          </c:tx>
          <c:cat>
            <c:strRef>
              <c:f>'Q8 - RECS'!$A$147:$A$150</c:f>
              <c:strCache>
                <c:ptCount val="4"/>
                <c:pt idx="0">
                  <c:v>Wind</c:v>
                </c:pt>
                <c:pt idx="1">
                  <c:v>PV &lt; 1 MW</c:v>
                </c:pt>
                <c:pt idx="2">
                  <c:v>PV &gt;= 1 MW</c:v>
                </c:pt>
                <c:pt idx="3">
                  <c:v>CSP</c:v>
                </c:pt>
              </c:strCache>
            </c:strRef>
          </c:cat>
          <c:val>
            <c:numRef>
              <c:f>'Q8 - RECS'!$G$147:$G$150</c:f>
              <c:numCache>
                <c:formatCode>General</c:formatCode>
                <c:ptCount val="4"/>
                <c:pt idx="0">
                  <c:v>0</c:v>
                </c:pt>
                <c:pt idx="1">
                  <c:v>0</c:v>
                </c:pt>
                <c:pt idx="2">
                  <c:v>3</c:v>
                </c:pt>
                <c:pt idx="3">
                  <c:v>2</c:v>
                </c:pt>
              </c:numCache>
            </c:numRef>
          </c:val>
        </c:ser>
        <c:gapWidth val="100"/>
        <c:overlap val="100"/>
        <c:axId val="81793792"/>
        <c:axId val="81795328"/>
      </c:barChart>
      <c:catAx>
        <c:axId val="81793792"/>
        <c:scaling>
          <c:orientation val="minMax"/>
        </c:scaling>
        <c:axPos val="b"/>
        <c:tickLblPos val="nextTo"/>
        <c:txPr>
          <a:bodyPr/>
          <a:lstStyle/>
          <a:p>
            <a:pPr>
              <a:defRPr sz="1800"/>
            </a:pPr>
            <a:endParaRPr lang="en-US"/>
          </a:p>
        </c:txPr>
        <c:crossAx val="81795328"/>
        <c:crosses val="autoZero"/>
        <c:auto val="1"/>
        <c:lblAlgn val="ctr"/>
        <c:lblOffset val="100"/>
      </c:catAx>
      <c:valAx>
        <c:axId val="81795328"/>
        <c:scaling>
          <c:orientation val="minMax"/>
        </c:scaling>
        <c:axPos val="l"/>
        <c:majorGridlines/>
        <c:title>
          <c:tx>
            <c:rich>
              <a:bodyPr rot="-5400000" vert="horz"/>
              <a:lstStyle/>
              <a:p>
                <a:pPr>
                  <a:defRPr sz="1800"/>
                </a:pPr>
                <a:r>
                  <a:rPr lang="en-US" sz="1800"/>
                  <a:t>Participanrts Reporting</a:t>
                </a:r>
              </a:p>
            </c:rich>
          </c:tx>
          <c:layout>
            <c:manualLayout>
              <c:xMode val="edge"/>
              <c:yMode val="edge"/>
              <c:x val="1.4677065818023614E-2"/>
              <c:y val="0.34345218346356698"/>
            </c:manualLayout>
          </c:layout>
        </c:title>
        <c:numFmt formatCode="General" sourceLinked="1"/>
        <c:tickLblPos val="nextTo"/>
        <c:txPr>
          <a:bodyPr/>
          <a:lstStyle/>
          <a:p>
            <a:pPr>
              <a:defRPr sz="1800"/>
            </a:pPr>
            <a:endParaRPr lang="en-US"/>
          </a:p>
        </c:txPr>
        <c:crossAx val="81793792"/>
        <c:crosses val="autoZero"/>
        <c:crossBetween val="between"/>
      </c:valAx>
    </c:plotArea>
    <c:legend>
      <c:legendPos val="r"/>
      <c:layout/>
      <c:txPr>
        <a:bodyPr/>
        <a:lstStyle/>
        <a:p>
          <a:pPr rtl="0">
            <a:defRPr sz="1800"/>
          </a:pPr>
          <a:endParaRPr lang="en-US"/>
        </a:p>
      </c:txPr>
    </c:legend>
    <c:plotVisOnly val="1"/>
  </c:chart>
  <c:spPr>
    <a:ln>
      <a:noFill/>
    </a:ln>
  </c:spPr>
</c:chartSpace>
</file>

<file path=xl/charts/chart1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Importance of Treasury Grant: Wind</a:t>
            </a:r>
            <a:endParaRPr lang="en-US" sz="2400"/>
          </a:p>
          <a:p>
            <a:pPr>
              <a:defRPr/>
            </a:pPr>
            <a:r>
              <a:rPr lang="en-US" sz="1800" b="0"/>
              <a:t>Aggregate Responses</a:t>
            </a:r>
            <a:r>
              <a:rPr lang="en-US" sz="1800" b="0" baseline="0"/>
              <a:t> from </a:t>
            </a:r>
            <a:r>
              <a:rPr lang="en-US" sz="1800" b="0"/>
              <a:t>Q4 '09</a:t>
            </a:r>
            <a:r>
              <a:rPr lang="en-US" sz="1800" b="0" baseline="0"/>
              <a:t> thru Q3 '10</a:t>
            </a:r>
            <a:endParaRPr lang="en-US" sz="1800" b="0"/>
          </a:p>
        </c:rich>
      </c:tx>
      <c:layout/>
    </c:title>
    <c:plotArea>
      <c:layout>
        <c:manualLayout>
          <c:layoutTarget val="inner"/>
          <c:xMode val="edge"/>
          <c:yMode val="edge"/>
          <c:x val="1.9090895047745412E-2"/>
          <c:y val="0.19290232920577172"/>
          <c:w val="0.56650877958682366"/>
          <c:h val="0.78086343834653471"/>
        </c:manualLayout>
      </c:layout>
      <c:pieChart>
        <c:varyColors val="1"/>
        <c:ser>
          <c:idx val="0"/>
          <c:order val="0"/>
          <c:tx>
            <c:strRef>
              <c:f>'Q9 - Incentive Programs'!$A$75</c:f>
              <c:strCache>
                <c:ptCount val="1"/>
                <c:pt idx="0">
                  <c:v>Wind</c:v>
                </c:pt>
              </c:strCache>
            </c:strRef>
          </c:tx>
          <c:dLbls>
            <c:dLbl>
              <c:idx val="1"/>
              <c:delete val="1"/>
            </c:dLbl>
            <c:txPr>
              <a:bodyPr/>
              <a:lstStyle/>
              <a:p>
                <a:pPr>
                  <a:defRPr sz="2000" b="1"/>
                </a:pPr>
                <a:endParaRPr lang="en-US"/>
              </a:p>
            </c:txPr>
            <c:showVal val="1"/>
            <c:showLeaderLines val="1"/>
          </c:dLbls>
          <c:cat>
            <c:strRef>
              <c:f>'Q9 - Incentive Programs'!$B$74:$F$74</c:f>
              <c:strCache>
                <c:ptCount val="5"/>
                <c:pt idx="0">
                  <c:v>Extremely</c:v>
                </c:pt>
                <c:pt idx="1">
                  <c:v>Very</c:v>
                </c:pt>
                <c:pt idx="2">
                  <c:v>Moderately</c:v>
                </c:pt>
                <c:pt idx="3">
                  <c:v>Slightly</c:v>
                </c:pt>
                <c:pt idx="4">
                  <c:v>None</c:v>
                </c:pt>
              </c:strCache>
            </c:strRef>
          </c:cat>
          <c:val>
            <c:numRef>
              <c:f>'Q9 - Incentive Programs'!$B$75:$F$75</c:f>
              <c:numCache>
                <c:formatCode>General</c:formatCode>
                <c:ptCount val="5"/>
                <c:pt idx="0">
                  <c:v>17</c:v>
                </c:pt>
                <c:pt idx="1">
                  <c:v>0</c:v>
                </c:pt>
                <c:pt idx="2">
                  <c:v>1</c:v>
                </c:pt>
                <c:pt idx="3">
                  <c:v>3</c:v>
                </c:pt>
                <c:pt idx="4">
                  <c:v>2</c:v>
                </c:pt>
              </c:numCache>
            </c:numRef>
          </c:val>
        </c:ser>
        <c:firstSliceAng val="0"/>
      </c:pieChart>
    </c:plotArea>
    <c:legend>
      <c:legendPos val="r"/>
      <c:layout>
        <c:manualLayout>
          <c:xMode val="edge"/>
          <c:yMode val="edge"/>
          <c:x val="0.61383789875537154"/>
          <c:y val="0.25437607971901594"/>
          <c:w val="0.36108726742608332"/>
          <c:h val="0.64580703554126762"/>
        </c:manualLayout>
      </c:layout>
      <c:txPr>
        <a:bodyPr/>
        <a:lstStyle/>
        <a:p>
          <a:pPr rtl="0">
            <a:defRPr sz="2400"/>
          </a:pPr>
          <a:endParaRPr lang="en-US"/>
        </a:p>
      </c:txPr>
    </c:legend>
    <c:plotVisOnly val="1"/>
  </c:chart>
  <c:spPr>
    <a:ln>
      <a:noFill/>
    </a:ln>
  </c:spPr>
</c:chartSpace>
</file>

<file path=xl/charts/chart1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Importance of Treasury Grant: PV &lt; 1MW</a:t>
            </a:r>
            <a:endParaRPr lang="en-US" sz="2400"/>
          </a:p>
          <a:p>
            <a:pPr>
              <a:defRPr/>
            </a:pPr>
            <a:r>
              <a:rPr lang="en-US" sz="1800" b="0"/>
              <a:t>Aggregate Responses</a:t>
            </a:r>
            <a:r>
              <a:rPr lang="en-US" sz="1800" b="0" baseline="0"/>
              <a:t> from </a:t>
            </a:r>
            <a:r>
              <a:rPr lang="en-US" sz="1800" b="0"/>
              <a:t>Q4 '09</a:t>
            </a:r>
            <a:r>
              <a:rPr lang="en-US" sz="1800" b="0" baseline="0"/>
              <a:t> thru Q3 '10</a:t>
            </a:r>
            <a:endParaRPr lang="en-US" sz="1800" b="0"/>
          </a:p>
        </c:rich>
      </c:tx>
      <c:layout/>
    </c:title>
    <c:plotArea>
      <c:layout>
        <c:manualLayout>
          <c:layoutTarget val="inner"/>
          <c:xMode val="edge"/>
          <c:yMode val="edge"/>
          <c:x val="1.9090895047745419E-2"/>
          <c:y val="0.19290232920577172"/>
          <c:w val="0.56650877958682366"/>
          <c:h val="0.78086343834653471"/>
        </c:manualLayout>
      </c:layout>
      <c:pieChart>
        <c:varyColors val="1"/>
        <c:ser>
          <c:idx val="0"/>
          <c:order val="0"/>
          <c:tx>
            <c:strRef>
              <c:f>'Q9 - Incentive Programs'!$A$76</c:f>
              <c:strCache>
                <c:ptCount val="1"/>
                <c:pt idx="0">
                  <c:v>PV &lt; 1 MW</c:v>
                </c:pt>
              </c:strCache>
            </c:strRef>
          </c:tx>
          <c:dLbls>
            <c:txPr>
              <a:bodyPr/>
              <a:lstStyle/>
              <a:p>
                <a:pPr>
                  <a:defRPr sz="2000" b="1"/>
                </a:pPr>
                <a:endParaRPr lang="en-US"/>
              </a:p>
            </c:txPr>
            <c:showVal val="1"/>
            <c:showLeaderLines val="1"/>
          </c:dLbls>
          <c:cat>
            <c:strRef>
              <c:f>'Q9 - Incentive Programs'!$B$74:$F$74</c:f>
              <c:strCache>
                <c:ptCount val="5"/>
                <c:pt idx="0">
                  <c:v>Extremely</c:v>
                </c:pt>
                <c:pt idx="1">
                  <c:v>Very</c:v>
                </c:pt>
                <c:pt idx="2">
                  <c:v>Moderately</c:v>
                </c:pt>
                <c:pt idx="3">
                  <c:v>Slightly</c:v>
                </c:pt>
                <c:pt idx="4">
                  <c:v>None</c:v>
                </c:pt>
              </c:strCache>
            </c:strRef>
          </c:cat>
          <c:val>
            <c:numRef>
              <c:f>'Q9 - Incentive Programs'!$B$76:$F$76</c:f>
              <c:numCache>
                <c:formatCode>General</c:formatCode>
                <c:ptCount val="5"/>
                <c:pt idx="0">
                  <c:v>57</c:v>
                </c:pt>
                <c:pt idx="1">
                  <c:v>8</c:v>
                </c:pt>
                <c:pt idx="2">
                  <c:v>5</c:v>
                </c:pt>
                <c:pt idx="3">
                  <c:v>5</c:v>
                </c:pt>
                <c:pt idx="4">
                  <c:v>6</c:v>
                </c:pt>
              </c:numCache>
            </c:numRef>
          </c:val>
        </c:ser>
        <c:firstSliceAng val="0"/>
      </c:pieChart>
    </c:plotArea>
    <c:legend>
      <c:legendPos val="r"/>
      <c:layout>
        <c:manualLayout>
          <c:xMode val="edge"/>
          <c:yMode val="edge"/>
          <c:x val="0.61383789875537165"/>
          <c:y val="0.25437607971901605"/>
          <c:w val="0.36108726742608332"/>
          <c:h val="0.64580703554126762"/>
        </c:manualLayout>
      </c:layout>
      <c:txPr>
        <a:bodyPr/>
        <a:lstStyle/>
        <a:p>
          <a:pPr rtl="0">
            <a:defRPr sz="2400"/>
          </a:pPr>
          <a:endParaRPr lang="en-US"/>
        </a:p>
      </c:txPr>
    </c:legend>
    <c:plotVisOnly val="1"/>
  </c:chart>
  <c:spPr>
    <a:ln>
      <a:noFill/>
    </a:ln>
  </c:spPr>
</c:chartSpace>
</file>

<file path=xl/charts/chart1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Importance of Treasury Grant: PV &gt;= 1MW</a:t>
            </a:r>
            <a:endParaRPr lang="en-US" sz="2400"/>
          </a:p>
          <a:p>
            <a:pPr>
              <a:defRPr/>
            </a:pPr>
            <a:r>
              <a:rPr lang="en-US" sz="1800" b="0"/>
              <a:t>Aggregate Responses from Q4 '09</a:t>
            </a:r>
            <a:r>
              <a:rPr lang="en-US" sz="1800" b="0" baseline="0"/>
              <a:t> thru Q3 '10</a:t>
            </a:r>
            <a:endParaRPr lang="en-US" sz="1800" b="0"/>
          </a:p>
        </c:rich>
      </c:tx>
      <c:layout/>
    </c:title>
    <c:plotArea>
      <c:layout>
        <c:manualLayout>
          <c:layoutTarget val="inner"/>
          <c:xMode val="edge"/>
          <c:yMode val="edge"/>
          <c:x val="1.9090895047745426E-2"/>
          <c:y val="0.19290232920577172"/>
          <c:w val="0.56650877958682366"/>
          <c:h val="0.78086343834653471"/>
        </c:manualLayout>
      </c:layout>
      <c:pieChart>
        <c:varyColors val="1"/>
        <c:ser>
          <c:idx val="0"/>
          <c:order val="0"/>
          <c:tx>
            <c:strRef>
              <c:f>'Q9 - Incentive Programs'!$A$77</c:f>
              <c:strCache>
                <c:ptCount val="1"/>
                <c:pt idx="0">
                  <c:v>PV &gt;= 1 MW</c:v>
                </c:pt>
              </c:strCache>
            </c:strRef>
          </c:tx>
          <c:dLbls>
            <c:txPr>
              <a:bodyPr/>
              <a:lstStyle/>
              <a:p>
                <a:pPr>
                  <a:defRPr sz="2000" b="1"/>
                </a:pPr>
                <a:endParaRPr lang="en-US"/>
              </a:p>
            </c:txPr>
            <c:showVal val="1"/>
            <c:showLeaderLines val="1"/>
          </c:dLbls>
          <c:cat>
            <c:strRef>
              <c:f>'Q9 - Incentive Programs'!$B$74:$F$74</c:f>
              <c:strCache>
                <c:ptCount val="5"/>
                <c:pt idx="0">
                  <c:v>Extremely</c:v>
                </c:pt>
                <c:pt idx="1">
                  <c:v>Very</c:v>
                </c:pt>
                <c:pt idx="2">
                  <c:v>Moderately</c:v>
                </c:pt>
                <c:pt idx="3">
                  <c:v>Slightly</c:v>
                </c:pt>
                <c:pt idx="4">
                  <c:v>None</c:v>
                </c:pt>
              </c:strCache>
            </c:strRef>
          </c:cat>
          <c:val>
            <c:numRef>
              <c:f>'Q9 - Incentive Programs'!$B$77:$F$77</c:f>
              <c:numCache>
                <c:formatCode>General</c:formatCode>
                <c:ptCount val="5"/>
                <c:pt idx="0">
                  <c:v>36</c:v>
                </c:pt>
                <c:pt idx="1">
                  <c:v>8</c:v>
                </c:pt>
                <c:pt idx="2">
                  <c:v>3</c:v>
                </c:pt>
                <c:pt idx="3">
                  <c:v>3</c:v>
                </c:pt>
                <c:pt idx="4">
                  <c:v>4</c:v>
                </c:pt>
              </c:numCache>
            </c:numRef>
          </c:val>
        </c:ser>
        <c:firstSliceAng val="0"/>
      </c:pieChart>
    </c:plotArea>
    <c:legend>
      <c:legendPos val="r"/>
      <c:layout>
        <c:manualLayout>
          <c:xMode val="edge"/>
          <c:yMode val="edge"/>
          <c:x val="0.61383789875537165"/>
          <c:y val="0.25437607971901616"/>
          <c:w val="0.36108726742608332"/>
          <c:h val="0.64580703554126762"/>
        </c:manualLayout>
      </c:layout>
      <c:txPr>
        <a:bodyPr/>
        <a:lstStyle/>
        <a:p>
          <a:pPr rtl="0">
            <a:defRPr sz="2400"/>
          </a:pPr>
          <a:endParaRPr lang="en-US"/>
        </a:p>
      </c:txPr>
    </c:legend>
    <c:plotVisOnly val="1"/>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36697247706422"/>
          <c:y val="4.8611111111111112E-2"/>
          <c:w val="0.81422018348623848"/>
          <c:h val="0.57638888888888884"/>
        </c:manualLayout>
      </c:layout>
      <c:barChart>
        <c:barDir val="col"/>
        <c:grouping val="clustered"/>
        <c:ser>
          <c:idx val="0"/>
          <c:order val="0"/>
          <c:cat>
            <c:strRef>
              <c:f>'[1]Q3 - Project Info'!$A$183:$A$194</c:f>
              <c:strCache>
                <c:ptCount val="12"/>
                <c:pt idx="0">
                  <c:v>Wind</c:v>
                </c:pt>
                <c:pt idx="1">
                  <c:v>PV (&lt; 1 MW)</c:v>
                </c:pt>
                <c:pt idx="2">
                  <c:v>PV (&gt;= 1 MW)</c:v>
                </c:pt>
                <c:pt idx="3">
                  <c:v>Solar - CSP</c:v>
                </c:pt>
                <c:pt idx="4">
                  <c:v>Solar Thermal (non-elec)</c:v>
                </c:pt>
                <c:pt idx="5">
                  <c:v>Geothermal</c:v>
                </c:pt>
                <c:pt idx="6">
                  <c:v>Biomass - Elec</c:v>
                </c:pt>
                <c:pt idx="7">
                  <c:v>Biomass - Non-elec</c:v>
                </c:pt>
                <c:pt idx="8">
                  <c:v>Hydro</c:v>
                </c:pt>
                <c:pt idx="9">
                  <c:v>Other Technologies</c:v>
                </c:pt>
                <c:pt idx="10">
                  <c:v>Total Responses</c:v>
                </c:pt>
                <c:pt idx="11">
                  <c:v>Answer Option Mid-Point</c:v>
                </c:pt>
              </c:strCache>
            </c:strRef>
          </c:cat>
          <c:val>
            <c:numRef>
              <c:f>'[1]Q3 - Project Info'!$L$183:$L$192</c:f>
              <c:numCache>
                <c:formatCode>General</c:formatCode>
                <c:ptCount val="10"/>
                <c:pt idx="0">
                  <c:v>8</c:v>
                </c:pt>
                <c:pt idx="1">
                  <c:v>388</c:v>
                </c:pt>
                <c:pt idx="2">
                  <c:v>8</c:v>
                </c:pt>
                <c:pt idx="3">
                  <c:v>0</c:v>
                </c:pt>
                <c:pt idx="4">
                  <c:v>2</c:v>
                </c:pt>
                <c:pt idx="5">
                  <c:v>0</c:v>
                </c:pt>
                <c:pt idx="6">
                  <c:v>0</c:v>
                </c:pt>
                <c:pt idx="7">
                  <c:v>0</c:v>
                </c:pt>
                <c:pt idx="8">
                  <c:v>0</c:v>
                </c:pt>
                <c:pt idx="9">
                  <c:v>12</c:v>
                </c:pt>
              </c:numCache>
            </c:numRef>
          </c:val>
        </c:ser>
        <c:axId val="93411584"/>
        <c:axId val="93749632"/>
      </c:barChart>
      <c:catAx>
        <c:axId val="93411584"/>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333333"/>
                </a:solidFill>
                <a:latin typeface="Calibri"/>
                <a:ea typeface="Calibri"/>
                <a:cs typeface="Calibri"/>
              </a:defRPr>
            </a:pPr>
            <a:endParaRPr lang="en-US"/>
          </a:p>
        </c:txPr>
        <c:crossAx val="93749632"/>
        <c:crosses val="autoZero"/>
        <c:auto val="1"/>
        <c:lblAlgn val="ctr"/>
        <c:lblOffset val="100"/>
      </c:catAx>
      <c:valAx>
        <c:axId val="93749632"/>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a:t>Projects Financially Closed</a:t>
                </a:r>
              </a:p>
            </c:rich>
          </c:tx>
          <c:layout>
            <c:manualLayout>
              <c:xMode val="edge"/>
              <c:yMode val="edge"/>
              <c:x val="2.1652580124732108E-2"/>
              <c:y val="7.3385826771653548E-2"/>
            </c:manualLayout>
          </c:layout>
        </c:title>
        <c:numFmt formatCode="General" sourceLinked="1"/>
        <c:tickLblPos val="nextTo"/>
        <c:spPr>
          <a:ln w="3175">
            <a:solidFill>
              <a:srgbClr val="808080"/>
            </a:solidFill>
            <a:prstDash val="solid"/>
          </a:ln>
        </c:spPr>
        <c:txPr>
          <a:bodyPr rot="0" vert="horz"/>
          <a:lstStyle/>
          <a:p>
            <a:pPr>
              <a:defRPr sz="1000" b="0" i="0" u="none" strike="noStrike" baseline="0">
                <a:solidFill>
                  <a:srgbClr val="333333"/>
                </a:solidFill>
                <a:latin typeface="Calibri"/>
                <a:ea typeface="Calibri"/>
                <a:cs typeface="Calibri"/>
              </a:defRPr>
            </a:pPr>
            <a:endParaRPr lang="en-US"/>
          </a:p>
        </c:txPr>
        <c:crossAx val="93411584"/>
        <c:crosses val="autoZero"/>
        <c:crossBetween val="between"/>
        <c:majorUnit val="100"/>
      </c:valAx>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Importance of Treasury Grant: CSP</a:t>
            </a:r>
            <a:endParaRPr lang="en-US" sz="2400"/>
          </a:p>
          <a:p>
            <a:pPr>
              <a:defRPr/>
            </a:pPr>
            <a:r>
              <a:rPr lang="en-US" sz="1800" b="0"/>
              <a:t>Aggregate Responses</a:t>
            </a:r>
            <a:r>
              <a:rPr lang="en-US" sz="1800" b="0" baseline="0"/>
              <a:t> from </a:t>
            </a:r>
            <a:r>
              <a:rPr lang="en-US" sz="1800" b="0"/>
              <a:t>Q4 '09</a:t>
            </a:r>
            <a:r>
              <a:rPr lang="en-US" sz="1800" b="0" baseline="0"/>
              <a:t> thru Q3 '10</a:t>
            </a:r>
            <a:endParaRPr lang="en-US" sz="1800" b="0"/>
          </a:p>
        </c:rich>
      </c:tx>
      <c:layout/>
    </c:title>
    <c:plotArea>
      <c:layout>
        <c:manualLayout>
          <c:layoutTarget val="inner"/>
          <c:xMode val="edge"/>
          <c:yMode val="edge"/>
          <c:x val="1.9090895047745429E-2"/>
          <c:y val="0.19290232920577172"/>
          <c:w val="0.56650877958682366"/>
          <c:h val="0.78086343834653471"/>
        </c:manualLayout>
      </c:layout>
      <c:pieChart>
        <c:varyColors val="1"/>
        <c:ser>
          <c:idx val="0"/>
          <c:order val="0"/>
          <c:tx>
            <c:strRef>
              <c:f>'Q9 - Incentive Programs'!$A$78</c:f>
              <c:strCache>
                <c:ptCount val="1"/>
                <c:pt idx="0">
                  <c:v>CSP</c:v>
                </c:pt>
              </c:strCache>
            </c:strRef>
          </c:tx>
          <c:dLbls>
            <c:dLbl>
              <c:idx val="1"/>
              <c:delete val="1"/>
            </c:dLbl>
            <c:txPr>
              <a:bodyPr/>
              <a:lstStyle/>
              <a:p>
                <a:pPr>
                  <a:defRPr sz="2000" b="1"/>
                </a:pPr>
                <a:endParaRPr lang="en-US"/>
              </a:p>
            </c:txPr>
            <c:showVal val="1"/>
            <c:showLeaderLines val="1"/>
          </c:dLbls>
          <c:cat>
            <c:strRef>
              <c:f>'Q9 - Incentive Programs'!$B$74:$F$74</c:f>
              <c:strCache>
                <c:ptCount val="5"/>
                <c:pt idx="0">
                  <c:v>Extremely</c:v>
                </c:pt>
                <c:pt idx="1">
                  <c:v>Very</c:v>
                </c:pt>
                <c:pt idx="2">
                  <c:v>Moderately</c:v>
                </c:pt>
                <c:pt idx="3">
                  <c:v>Slightly</c:v>
                </c:pt>
                <c:pt idx="4">
                  <c:v>None</c:v>
                </c:pt>
              </c:strCache>
            </c:strRef>
          </c:cat>
          <c:val>
            <c:numRef>
              <c:f>'Q9 - Incentive Programs'!$B$78:$F$78</c:f>
              <c:numCache>
                <c:formatCode>General</c:formatCode>
                <c:ptCount val="5"/>
                <c:pt idx="0">
                  <c:v>9</c:v>
                </c:pt>
                <c:pt idx="1">
                  <c:v>0</c:v>
                </c:pt>
                <c:pt idx="2">
                  <c:v>3</c:v>
                </c:pt>
                <c:pt idx="3">
                  <c:v>3</c:v>
                </c:pt>
                <c:pt idx="4">
                  <c:v>2</c:v>
                </c:pt>
              </c:numCache>
            </c:numRef>
          </c:val>
        </c:ser>
        <c:firstSliceAng val="0"/>
      </c:pieChart>
    </c:plotArea>
    <c:legend>
      <c:legendPos val="r"/>
      <c:layout>
        <c:manualLayout>
          <c:xMode val="edge"/>
          <c:yMode val="edge"/>
          <c:x val="0.61383789875537165"/>
          <c:y val="0.25437607971901627"/>
          <c:w val="0.36108726742608332"/>
          <c:h val="0.64580703554126762"/>
        </c:manualLayout>
      </c:layout>
      <c:txPr>
        <a:bodyPr/>
        <a:lstStyle/>
        <a:p>
          <a:pPr rtl="0">
            <a:defRPr sz="2400"/>
          </a:pPr>
          <a:endParaRPr lang="en-US"/>
        </a:p>
      </c:txPr>
    </c:legend>
    <c:plotVisOnly val="1"/>
  </c:chart>
  <c:spPr>
    <a:ln>
      <a:noFill/>
    </a:ln>
  </c:spPr>
</c:chartSpace>
</file>

<file path=xl/charts/chart2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Importance of State Incentives: Wind</a:t>
            </a:r>
            <a:endParaRPr lang="en-US" sz="2400"/>
          </a:p>
          <a:p>
            <a:pPr>
              <a:defRPr/>
            </a:pPr>
            <a:r>
              <a:rPr lang="en-US" sz="1800" b="0"/>
              <a:t>Aggregate Responses</a:t>
            </a:r>
            <a:r>
              <a:rPr lang="en-US" sz="1800" b="0" baseline="0"/>
              <a:t> from </a:t>
            </a:r>
            <a:r>
              <a:rPr lang="en-US" sz="1800" b="0"/>
              <a:t>Q4 '09</a:t>
            </a:r>
            <a:r>
              <a:rPr lang="en-US" sz="1800" b="0" baseline="0"/>
              <a:t> thru Q3 '10</a:t>
            </a:r>
            <a:endParaRPr lang="en-US" sz="1800" b="0"/>
          </a:p>
        </c:rich>
      </c:tx>
      <c:layout/>
    </c:title>
    <c:plotArea>
      <c:layout>
        <c:manualLayout>
          <c:layoutTarget val="inner"/>
          <c:xMode val="edge"/>
          <c:yMode val="edge"/>
          <c:x val="1.9090895047745433E-2"/>
          <c:y val="0.19290232920577172"/>
          <c:w val="0.56650877958682366"/>
          <c:h val="0.78086343834653471"/>
        </c:manualLayout>
      </c:layout>
      <c:pieChart>
        <c:varyColors val="1"/>
        <c:ser>
          <c:idx val="0"/>
          <c:order val="0"/>
          <c:tx>
            <c:strRef>
              <c:f>'Q9 - Incentive Programs'!$A$148</c:f>
              <c:strCache>
                <c:ptCount val="1"/>
                <c:pt idx="0">
                  <c:v>Wind</c:v>
                </c:pt>
              </c:strCache>
            </c:strRef>
          </c:tx>
          <c:dLbls>
            <c:txPr>
              <a:bodyPr/>
              <a:lstStyle/>
              <a:p>
                <a:pPr>
                  <a:defRPr sz="2000" b="1"/>
                </a:pPr>
                <a:endParaRPr lang="en-US"/>
              </a:p>
            </c:txPr>
            <c:showVal val="1"/>
            <c:showLeaderLines val="1"/>
          </c:dLbls>
          <c:cat>
            <c:strRef>
              <c:f>'Q9 - Incentive Programs'!$B$147:$F$147</c:f>
              <c:strCache>
                <c:ptCount val="5"/>
                <c:pt idx="0">
                  <c:v>Extremely</c:v>
                </c:pt>
                <c:pt idx="1">
                  <c:v>Very</c:v>
                </c:pt>
                <c:pt idx="2">
                  <c:v>Moderately</c:v>
                </c:pt>
                <c:pt idx="3">
                  <c:v>Slightly</c:v>
                </c:pt>
                <c:pt idx="4">
                  <c:v>None</c:v>
                </c:pt>
              </c:strCache>
            </c:strRef>
          </c:cat>
          <c:val>
            <c:numRef>
              <c:f>'Q9 - Incentive Programs'!$B$148:$F$148</c:f>
              <c:numCache>
                <c:formatCode>General</c:formatCode>
                <c:ptCount val="5"/>
                <c:pt idx="0">
                  <c:v>9</c:v>
                </c:pt>
                <c:pt idx="1">
                  <c:v>1</c:v>
                </c:pt>
                <c:pt idx="2">
                  <c:v>5</c:v>
                </c:pt>
                <c:pt idx="3">
                  <c:v>2</c:v>
                </c:pt>
                <c:pt idx="4">
                  <c:v>6</c:v>
                </c:pt>
              </c:numCache>
            </c:numRef>
          </c:val>
        </c:ser>
        <c:firstSliceAng val="0"/>
      </c:pieChart>
    </c:plotArea>
    <c:legend>
      <c:legendPos val="r"/>
      <c:layout>
        <c:manualLayout>
          <c:xMode val="edge"/>
          <c:yMode val="edge"/>
          <c:x val="0.61383789875537165"/>
          <c:y val="0.25437607971901638"/>
          <c:w val="0.36108726742608332"/>
          <c:h val="0.64580703554126762"/>
        </c:manualLayout>
      </c:layout>
      <c:txPr>
        <a:bodyPr/>
        <a:lstStyle/>
        <a:p>
          <a:pPr rtl="0">
            <a:defRPr sz="2400"/>
          </a:pPr>
          <a:endParaRPr lang="en-US"/>
        </a:p>
      </c:txPr>
    </c:legend>
    <c:plotVisOnly val="1"/>
  </c:chart>
  <c:spPr>
    <a:ln>
      <a:noFill/>
    </a:ln>
  </c:spPr>
</c:chartSpace>
</file>

<file path=xl/charts/chart2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Importance of State Incentives: PV &lt; 1MW</a:t>
            </a:r>
            <a:endParaRPr lang="en-US" sz="2400"/>
          </a:p>
          <a:p>
            <a:pPr>
              <a:defRPr/>
            </a:pPr>
            <a:r>
              <a:rPr lang="en-US" sz="1800" b="0"/>
              <a:t>Aggregate Responses</a:t>
            </a:r>
            <a:r>
              <a:rPr lang="en-US" sz="1800" b="0" baseline="0"/>
              <a:t> from </a:t>
            </a:r>
            <a:r>
              <a:rPr lang="en-US" sz="1800" b="0"/>
              <a:t>Q4 '09</a:t>
            </a:r>
            <a:r>
              <a:rPr lang="en-US" sz="1800" b="0" baseline="0"/>
              <a:t> thru Q3 '10</a:t>
            </a:r>
            <a:endParaRPr lang="en-US" sz="1800" b="0"/>
          </a:p>
        </c:rich>
      </c:tx>
      <c:layout/>
    </c:title>
    <c:plotArea>
      <c:layout>
        <c:manualLayout>
          <c:layoutTarget val="inner"/>
          <c:xMode val="edge"/>
          <c:yMode val="edge"/>
          <c:x val="1.9090895047745436E-2"/>
          <c:y val="0.19290232920577172"/>
          <c:w val="0.56650877958682366"/>
          <c:h val="0.78086343834653471"/>
        </c:manualLayout>
      </c:layout>
      <c:pieChart>
        <c:varyColors val="1"/>
        <c:ser>
          <c:idx val="0"/>
          <c:order val="0"/>
          <c:tx>
            <c:strRef>
              <c:f>'Q9 - Incentive Programs'!$A$149</c:f>
              <c:strCache>
                <c:ptCount val="1"/>
                <c:pt idx="0">
                  <c:v>PV &lt; 1 MW</c:v>
                </c:pt>
              </c:strCache>
            </c:strRef>
          </c:tx>
          <c:dLbls>
            <c:txPr>
              <a:bodyPr/>
              <a:lstStyle/>
              <a:p>
                <a:pPr>
                  <a:defRPr sz="2000" b="1"/>
                </a:pPr>
                <a:endParaRPr lang="en-US"/>
              </a:p>
            </c:txPr>
            <c:showVal val="1"/>
            <c:showLeaderLines val="1"/>
          </c:dLbls>
          <c:cat>
            <c:strRef>
              <c:f>'Q9 - Incentive Programs'!$B$147:$F$147</c:f>
              <c:strCache>
                <c:ptCount val="5"/>
                <c:pt idx="0">
                  <c:v>Extremely</c:v>
                </c:pt>
                <c:pt idx="1">
                  <c:v>Very</c:v>
                </c:pt>
                <c:pt idx="2">
                  <c:v>Moderately</c:v>
                </c:pt>
                <c:pt idx="3">
                  <c:v>Slightly</c:v>
                </c:pt>
                <c:pt idx="4">
                  <c:v>None</c:v>
                </c:pt>
              </c:strCache>
            </c:strRef>
          </c:cat>
          <c:val>
            <c:numRef>
              <c:f>'Q9 - Incentive Programs'!$B$149:$F$149</c:f>
              <c:numCache>
                <c:formatCode>General</c:formatCode>
                <c:ptCount val="5"/>
                <c:pt idx="0">
                  <c:v>49</c:v>
                </c:pt>
                <c:pt idx="1">
                  <c:v>14</c:v>
                </c:pt>
                <c:pt idx="2">
                  <c:v>7</c:v>
                </c:pt>
                <c:pt idx="3">
                  <c:v>4</c:v>
                </c:pt>
                <c:pt idx="4">
                  <c:v>8</c:v>
                </c:pt>
              </c:numCache>
            </c:numRef>
          </c:val>
        </c:ser>
        <c:firstSliceAng val="0"/>
      </c:pieChart>
    </c:plotArea>
    <c:legend>
      <c:legendPos val="r"/>
      <c:layout>
        <c:manualLayout>
          <c:xMode val="edge"/>
          <c:yMode val="edge"/>
          <c:x val="0.61383789875537165"/>
          <c:y val="0.25437607971901643"/>
          <c:w val="0.36108726742608332"/>
          <c:h val="0.64580703554126762"/>
        </c:manualLayout>
      </c:layout>
      <c:txPr>
        <a:bodyPr/>
        <a:lstStyle/>
        <a:p>
          <a:pPr rtl="0">
            <a:defRPr sz="2400"/>
          </a:pPr>
          <a:endParaRPr lang="en-US"/>
        </a:p>
      </c:txPr>
    </c:legend>
    <c:plotVisOnly val="1"/>
  </c:chart>
  <c:spPr>
    <a:ln>
      <a:noFill/>
    </a:ln>
  </c:spPr>
</c:chartSpace>
</file>

<file path=xl/charts/chart2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Importance of State Incentives: PV &gt;= 1MW</a:t>
            </a:r>
            <a:endParaRPr lang="en-US" sz="2400"/>
          </a:p>
          <a:p>
            <a:pPr>
              <a:defRPr/>
            </a:pPr>
            <a:r>
              <a:rPr lang="en-US" sz="1800" b="0"/>
              <a:t>Aggregate Reponses</a:t>
            </a:r>
            <a:r>
              <a:rPr lang="en-US" sz="1800" b="0" baseline="0"/>
              <a:t> from </a:t>
            </a:r>
            <a:r>
              <a:rPr lang="en-US" sz="1800" b="0"/>
              <a:t>Q4 '09</a:t>
            </a:r>
            <a:r>
              <a:rPr lang="en-US" sz="1800" b="0" baseline="0"/>
              <a:t> thru Q3 '10</a:t>
            </a:r>
            <a:endParaRPr lang="en-US" sz="1800" b="0"/>
          </a:p>
        </c:rich>
      </c:tx>
      <c:layout/>
    </c:title>
    <c:plotArea>
      <c:layout>
        <c:manualLayout>
          <c:layoutTarget val="inner"/>
          <c:xMode val="edge"/>
          <c:yMode val="edge"/>
          <c:x val="1.9090895047745443E-2"/>
          <c:y val="0.19290232920577172"/>
          <c:w val="0.56650877958682366"/>
          <c:h val="0.78086343834653471"/>
        </c:manualLayout>
      </c:layout>
      <c:pieChart>
        <c:varyColors val="1"/>
        <c:ser>
          <c:idx val="0"/>
          <c:order val="0"/>
          <c:tx>
            <c:strRef>
              <c:f>'Q9 - Incentive Programs'!$A$150</c:f>
              <c:strCache>
                <c:ptCount val="1"/>
                <c:pt idx="0">
                  <c:v>PV &gt;= 1 MW</c:v>
                </c:pt>
              </c:strCache>
            </c:strRef>
          </c:tx>
          <c:dLbls>
            <c:txPr>
              <a:bodyPr/>
              <a:lstStyle/>
              <a:p>
                <a:pPr>
                  <a:defRPr sz="2000" b="1"/>
                </a:pPr>
                <a:endParaRPr lang="en-US"/>
              </a:p>
            </c:txPr>
            <c:showVal val="1"/>
            <c:showLeaderLines val="1"/>
          </c:dLbls>
          <c:cat>
            <c:strRef>
              <c:f>'Q9 - Incentive Programs'!$B$147:$F$147</c:f>
              <c:strCache>
                <c:ptCount val="5"/>
                <c:pt idx="0">
                  <c:v>Extremely</c:v>
                </c:pt>
                <c:pt idx="1">
                  <c:v>Very</c:v>
                </c:pt>
                <c:pt idx="2">
                  <c:v>Moderately</c:v>
                </c:pt>
                <c:pt idx="3">
                  <c:v>Slightly</c:v>
                </c:pt>
                <c:pt idx="4">
                  <c:v>None</c:v>
                </c:pt>
              </c:strCache>
            </c:strRef>
          </c:cat>
          <c:val>
            <c:numRef>
              <c:f>'Q9 - Incentive Programs'!$B$150:$F$150</c:f>
              <c:numCache>
                <c:formatCode>General</c:formatCode>
                <c:ptCount val="5"/>
                <c:pt idx="0">
                  <c:v>21</c:v>
                </c:pt>
                <c:pt idx="1">
                  <c:v>9</c:v>
                </c:pt>
                <c:pt idx="2">
                  <c:v>8</c:v>
                </c:pt>
                <c:pt idx="3">
                  <c:v>8</c:v>
                </c:pt>
                <c:pt idx="4">
                  <c:v>8</c:v>
                </c:pt>
              </c:numCache>
            </c:numRef>
          </c:val>
        </c:ser>
        <c:firstSliceAng val="0"/>
      </c:pieChart>
    </c:plotArea>
    <c:legend>
      <c:legendPos val="r"/>
      <c:layout>
        <c:manualLayout>
          <c:xMode val="edge"/>
          <c:yMode val="edge"/>
          <c:x val="0.61383789875537165"/>
          <c:y val="0.25437607971901655"/>
          <c:w val="0.36108726742608332"/>
          <c:h val="0.64580703554126762"/>
        </c:manualLayout>
      </c:layout>
      <c:txPr>
        <a:bodyPr/>
        <a:lstStyle/>
        <a:p>
          <a:pPr rtl="0">
            <a:defRPr sz="2400"/>
          </a:pPr>
          <a:endParaRPr lang="en-US"/>
        </a:p>
      </c:txPr>
    </c:legend>
    <c:plotVisOnly val="1"/>
  </c:chart>
  <c:spPr>
    <a:ln>
      <a:noFill/>
    </a:ln>
  </c:spPr>
</c:chartSpace>
</file>

<file path=xl/charts/chart2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Importance of State Incentives: CSP</a:t>
            </a:r>
            <a:endParaRPr lang="en-US" sz="2400"/>
          </a:p>
          <a:p>
            <a:pPr>
              <a:defRPr/>
            </a:pPr>
            <a:r>
              <a:rPr lang="en-US" sz="1800" b="0"/>
              <a:t>Aggregate Responses</a:t>
            </a:r>
            <a:r>
              <a:rPr lang="en-US" sz="1800" b="0" baseline="0"/>
              <a:t> from </a:t>
            </a:r>
            <a:r>
              <a:rPr lang="en-US" sz="1800" b="0"/>
              <a:t>Q4 '09</a:t>
            </a:r>
            <a:r>
              <a:rPr lang="en-US" sz="1800" b="0" baseline="0"/>
              <a:t> thru Q3 '10</a:t>
            </a:r>
            <a:endParaRPr lang="en-US" sz="1800" b="0"/>
          </a:p>
        </c:rich>
      </c:tx>
      <c:layout/>
    </c:title>
    <c:plotArea>
      <c:layout>
        <c:manualLayout>
          <c:layoutTarget val="inner"/>
          <c:xMode val="edge"/>
          <c:yMode val="edge"/>
          <c:x val="1.9090895047745447E-2"/>
          <c:y val="0.19290232920577172"/>
          <c:w val="0.56650877958682366"/>
          <c:h val="0.78086343834653471"/>
        </c:manualLayout>
      </c:layout>
      <c:pieChart>
        <c:varyColors val="1"/>
        <c:ser>
          <c:idx val="0"/>
          <c:order val="0"/>
          <c:tx>
            <c:strRef>
              <c:f>'Q9 - Incentive Programs'!$A$151</c:f>
              <c:strCache>
                <c:ptCount val="1"/>
                <c:pt idx="0">
                  <c:v>CSP</c:v>
                </c:pt>
              </c:strCache>
            </c:strRef>
          </c:tx>
          <c:dLbls>
            <c:txPr>
              <a:bodyPr/>
              <a:lstStyle/>
              <a:p>
                <a:pPr>
                  <a:defRPr sz="2000" b="1"/>
                </a:pPr>
                <a:endParaRPr lang="en-US"/>
              </a:p>
            </c:txPr>
            <c:showVal val="1"/>
            <c:showLeaderLines val="1"/>
          </c:dLbls>
          <c:cat>
            <c:strRef>
              <c:f>'Q9 - Incentive Programs'!$B$147:$F$147</c:f>
              <c:strCache>
                <c:ptCount val="5"/>
                <c:pt idx="0">
                  <c:v>Extremely</c:v>
                </c:pt>
                <c:pt idx="1">
                  <c:v>Very</c:v>
                </c:pt>
                <c:pt idx="2">
                  <c:v>Moderately</c:v>
                </c:pt>
                <c:pt idx="3">
                  <c:v>Slightly</c:v>
                </c:pt>
                <c:pt idx="4">
                  <c:v>None</c:v>
                </c:pt>
              </c:strCache>
            </c:strRef>
          </c:cat>
          <c:val>
            <c:numRef>
              <c:f>'Q9 - Incentive Programs'!$B$151:$F$151</c:f>
              <c:numCache>
                <c:formatCode>General</c:formatCode>
                <c:ptCount val="5"/>
                <c:pt idx="0">
                  <c:v>4</c:v>
                </c:pt>
                <c:pt idx="1">
                  <c:v>3</c:v>
                </c:pt>
                <c:pt idx="2">
                  <c:v>4</c:v>
                </c:pt>
                <c:pt idx="3">
                  <c:v>3</c:v>
                </c:pt>
                <c:pt idx="4">
                  <c:v>3</c:v>
                </c:pt>
              </c:numCache>
            </c:numRef>
          </c:val>
        </c:ser>
        <c:firstSliceAng val="0"/>
      </c:pieChart>
    </c:plotArea>
    <c:legend>
      <c:legendPos val="r"/>
      <c:layout>
        <c:manualLayout>
          <c:xMode val="edge"/>
          <c:yMode val="edge"/>
          <c:x val="0.61383789875537165"/>
          <c:y val="0.25437607971901666"/>
          <c:w val="0.36108726742608332"/>
          <c:h val="0.64580703554126762"/>
        </c:manualLayout>
      </c:layout>
      <c:txPr>
        <a:bodyPr/>
        <a:lstStyle/>
        <a:p>
          <a:pPr rtl="0">
            <a:defRPr sz="2400"/>
          </a:pPr>
          <a:endParaRPr lang="en-US"/>
        </a:p>
      </c:txPr>
    </c:legend>
    <c:plotVisOnly val="1"/>
  </c:chart>
  <c:spPr>
    <a:ln>
      <a:noFill/>
    </a:ln>
  </c:spPr>
</c:chartSpace>
</file>

<file path=xl/charts/chart2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PPA Term: Wind</a:t>
            </a:r>
            <a:endParaRPr lang="en-US" sz="2400"/>
          </a:p>
          <a:p>
            <a:pPr>
              <a:defRPr/>
            </a:pPr>
            <a:r>
              <a:rPr lang="en-US" sz="1800" b="0"/>
              <a:t>Aggregate Responses</a:t>
            </a:r>
            <a:r>
              <a:rPr lang="en-US" sz="1800" b="0" baseline="0"/>
              <a:t> from </a:t>
            </a:r>
            <a:r>
              <a:rPr lang="en-US" sz="1800" b="0"/>
              <a:t>Q4 '09</a:t>
            </a:r>
            <a:r>
              <a:rPr lang="en-US" sz="1800" b="0" baseline="0"/>
              <a:t> thru Q3 '10</a:t>
            </a:r>
            <a:endParaRPr lang="en-US" sz="1800" b="0"/>
          </a:p>
        </c:rich>
      </c:tx>
      <c:layout/>
    </c:title>
    <c:plotArea>
      <c:layout>
        <c:manualLayout>
          <c:layoutTarget val="inner"/>
          <c:xMode val="edge"/>
          <c:yMode val="edge"/>
          <c:x val="1.909089504774545E-2"/>
          <c:y val="0.19290232920577172"/>
          <c:w val="0.56650877958682366"/>
          <c:h val="0.78086343834653471"/>
        </c:manualLayout>
      </c:layout>
      <c:pieChart>
        <c:varyColors val="1"/>
        <c:ser>
          <c:idx val="0"/>
          <c:order val="0"/>
          <c:tx>
            <c:strRef>
              <c:f>'Q10 - Typical PPA'!$A$54</c:f>
              <c:strCache>
                <c:ptCount val="1"/>
                <c:pt idx="0">
                  <c:v>Wind</c:v>
                </c:pt>
              </c:strCache>
            </c:strRef>
          </c:tx>
          <c:dLbls>
            <c:txPr>
              <a:bodyPr/>
              <a:lstStyle/>
              <a:p>
                <a:pPr>
                  <a:defRPr sz="2000" b="1"/>
                </a:pPr>
                <a:endParaRPr lang="en-US"/>
              </a:p>
            </c:txPr>
            <c:showVal val="1"/>
            <c:showLeaderLines val="1"/>
          </c:dLbls>
          <c:cat>
            <c:strRef>
              <c:f>'Q10 - Typical PPA'!$B$53:$G$53</c:f>
              <c:strCache>
                <c:ptCount val="6"/>
                <c:pt idx="0">
                  <c:v>0 &lt; 5 yrs</c:v>
                </c:pt>
                <c:pt idx="1">
                  <c:v>5 &lt; 10 yrs</c:v>
                </c:pt>
                <c:pt idx="2">
                  <c:v>10 &lt; 15 yrs</c:v>
                </c:pt>
                <c:pt idx="3">
                  <c:v>15 &lt; 20 yrs</c:v>
                </c:pt>
                <c:pt idx="4">
                  <c:v>20 yrs</c:v>
                </c:pt>
                <c:pt idx="5">
                  <c:v>21 + yrs</c:v>
                </c:pt>
              </c:strCache>
            </c:strRef>
          </c:cat>
          <c:val>
            <c:numRef>
              <c:f>'Q10 - Typical PPA'!$B$54:$G$54</c:f>
              <c:numCache>
                <c:formatCode>General</c:formatCode>
                <c:ptCount val="6"/>
                <c:pt idx="0">
                  <c:v>1</c:v>
                </c:pt>
                <c:pt idx="1">
                  <c:v>1</c:v>
                </c:pt>
                <c:pt idx="2">
                  <c:v>1</c:v>
                </c:pt>
                <c:pt idx="3">
                  <c:v>3</c:v>
                </c:pt>
                <c:pt idx="4">
                  <c:v>5</c:v>
                </c:pt>
                <c:pt idx="5">
                  <c:v>1</c:v>
                </c:pt>
              </c:numCache>
            </c:numRef>
          </c:val>
        </c:ser>
        <c:firstSliceAng val="0"/>
      </c:pieChart>
    </c:plotArea>
    <c:legend>
      <c:legendPos val="r"/>
      <c:layout>
        <c:manualLayout>
          <c:xMode val="edge"/>
          <c:yMode val="edge"/>
          <c:x val="0.61383789875537165"/>
          <c:y val="0.25437607971901677"/>
          <c:w val="0.36108726742608332"/>
          <c:h val="0.64580703554126762"/>
        </c:manualLayout>
      </c:layout>
      <c:txPr>
        <a:bodyPr/>
        <a:lstStyle/>
        <a:p>
          <a:pPr rtl="0">
            <a:defRPr sz="2400"/>
          </a:pPr>
          <a:endParaRPr lang="en-US"/>
        </a:p>
      </c:txPr>
    </c:legend>
    <c:plotVisOnly val="1"/>
  </c:chart>
  <c:spPr>
    <a:ln>
      <a:noFill/>
    </a:ln>
  </c:spPr>
</c:chartSpace>
</file>

<file path=xl/charts/chart2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PPA Term: PV &lt; 1MW</a:t>
            </a:r>
            <a:endParaRPr lang="en-US" sz="2400"/>
          </a:p>
          <a:p>
            <a:pPr>
              <a:defRPr/>
            </a:pPr>
            <a:r>
              <a:rPr lang="en-US" sz="1800" b="0"/>
              <a:t>Aggregate Responses from Q4 '09</a:t>
            </a:r>
            <a:r>
              <a:rPr lang="en-US" sz="1800" b="0" baseline="0"/>
              <a:t> thru Q3 '10</a:t>
            </a:r>
            <a:endParaRPr lang="en-US" sz="1800" b="0"/>
          </a:p>
        </c:rich>
      </c:tx>
      <c:layout/>
    </c:title>
    <c:plotArea>
      <c:layout>
        <c:manualLayout>
          <c:layoutTarget val="inner"/>
          <c:xMode val="edge"/>
          <c:yMode val="edge"/>
          <c:x val="1.9090895047745454E-2"/>
          <c:y val="0.19290232920577172"/>
          <c:w val="0.56650877958682366"/>
          <c:h val="0.78086343834653471"/>
        </c:manualLayout>
      </c:layout>
      <c:pieChart>
        <c:varyColors val="1"/>
        <c:ser>
          <c:idx val="0"/>
          <c:order val="0"/>
          <c:tx>
            <c:strRef>
              <c:f>'Q10 - Typical PPA'!$A$55</c:f>
              <c:strCache>
                <c:ptCount val="1"/>
                <c:pt idx="0">
                  <c:v>PV (&lt; 1 MW)</c:v>
                </c:pt>
              </c:strCache>
            </c:strRef>
          </c:tx>
          <c:dLbls>
            <c:txPr>
              <a:bodyPr/>
              <a:lstStyle/>
              <a:p>
                <a:pPr>
                  <a:defRPr sz="2000" b="1"/>
                </a:pPr>
                <a:endParaRPr lang="en-US"/>
              </a:p>
            </c:txPr>
            <c:showVal val="1"/>
            <c:showLeaderLines val="1"/>
          </c:dLbls>
          <c:cat>
            <c:strRef>
              <c:f>'Q10 - Typical PPA'!$B$53:$G$53</c:f>
              <c:strCache>
                <c:ptCount val="6"/>
                <c:pt idx="0">
                  <c:v>0 &lt; 5 yrs</c:v>
                </c:pt>
                <c:pt idx="1">
                  <c:v>5 &lt; 10 yrs</c:v>
                </c:pt>
                <c:pt idx="2">
                  <c:v>10 &lt; 15 yrs</c:v>
                </c:pt>
                <c:pt idx="3">
                  <c:v>15 &lt; 20 yrs</c:v>
                </c:pt>
                <c:pt idx="4">
                  <c:v>20 yrs</c:v>
                </c:pt>
                <c:pt idx="5">
                  <c:v>21 + yrs</c:v>
                </c:pt>
              </c:strCache>
            </c:strRef>
          </c:cat>
          <c:val>
            <c:numRef>
              <c:f>'Q10 - Typical PPA'!$B$55:$G$55</c:f>
              <c:numCache>
                <c:formatCode>General</c:formatCode>
                <c:ptCount val="6"/>
                <c:pt idx="0">
                  <c:v>2</c:v>
                </c:pt>
                <c:pt idx="1">
                  <c:v>2</c:v>
                </c:pt>
                <c:pt idx="2">
                  <c:v>7</c:v>
                </c:pt>
                <c:pt idx="3">
                  <c:v>13</c:v>
                </c:pt>
                <c:pt idx="4">
                  <c:v>11</c:v>
                </c:pt>
                <c:pt idx="5">
                  <c:v>6</c:v>
                </c:pt>
              </c:numCache>
            </c:numRef>
          </c:val>
        </c:ser>
        <c:firstSliceAng val="0"/>
      </c:pieChart>
    </c:plotArea>
    <c:legend>
      <c:legendPos val="r"/>
      <c:layout>
        <c:manualLayout>
          <c:xMode val="edge"/>
          <c:yMode val="edge"/>
          <c:x val="0.61383789875537165"/>
          <c:y val="0.25437607971901688"/>
          <c:w val="0.36108726742608332"/>
          <c:h val="0.64580703554126762"/>
        </c:manualLayout>
      </c:layout>
      <c:txPr>
        <a:bodyPr/>
        <a:lstStyle/>
        <a:p>
          <a:pPr rtl="0">
            <a:defRPr sz="2400"/>
          </a:pPr>
          <a:endParaRPr lang="en-US"/>
        </a:p>
      </c:txPr>
    </c:legend>
    <c:plotVisOnly val="1"/>
  </c:chart>
  <c:spPr>
    <a:ln>
      <a:noFill/>
    </a:ln>
  </c:spPr>
</c:chartSpace>
</file>

<file path=xl/charts/chart2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PPA Term: PV &gt;= 1MW</a:t>
            </a:r>
            <a:endParaRPr lang="en-US" sz="2400"/>
          </a:p>
          <a:p>
            <a:pPr>
              <a:defRPr/>
            </a:pPr>
            <a:r>
              <a:rPr lang="en-US" sz="1800" b="0"/>
              <a:t>Aggregate Responses</a:t>
            </a:r>
            <a:r>
              <a:rPr lang="en-US" sz="1800" b="0" baseline="0"/>
              <a:t> from </a:t>
            </a:r>
            <a:r>
              <a:rPr lang="en-US" sz="1800" b="0"/>
              <a:t>Q4 '09</a:t>
            </a:r>
            <a:r>
              <a:rPr lang="en-US" sz="1800" b="0" baseline="0"/>
              <a:t> thru Q3 '10</a:t>
            </a:r>
            <a:endParaRPr lang="en-US" sz="1800" b="0"/>
          </a:p>
        </c:rich>
      </c:tx>
      <c:layout/>
    </c:title>
    <c:plotArea>
      <c:layout>
        <c:manualLayout>
          <c:layoutTarget val="inner"/>
          <c:xMode val="edge"/>
          <c:yMode val="edge"/>
          <c:x val="1.909089504774546E-2"/>
          <c:y val="0.19290232920577172"/>
          <c:w val="0.56650877958682366"/>
          <c:h val="0.78086343834653471"/>
        </c:manualLayout>
      </c:layout>
      <c:pieChart>
        <c:varyColors val="1"/>
        <c:ser>
          <c:idx val="0"/>
          <c:order val="0"/>
          <c:tx>
            <c:strRef>
              <c:f>'Q10 - Typical PPA'!$A$56</c:f>
              <c:strCache>
                <c:ptCount val="1"/>
                <c:pt idx="0">
                  <c:v>PV (&gt;= 1 MW)</c:v>
                </c:pt>
              </c:strCache>
            </c:strRef>
          </c:tx>
          <c:dLbls>
            <c:dLbl>
              <c:idx val="0"/>
              <c:delete val="1"/>
            </c:dLbl>
            <c:txPr>
              <a:bodyPr/>
              <a:lstStyle/>
              <a:p>
                <a:pPr>
                  <a:defRPr sz="2000" b="1"/>
                </a:pPr>
                <a:endParaRPr lang="en-US"/>
              </a:p>
            </c:txPr>
            <c:showVal val="1"/>
            <c:showLeaderLines val="1"/>
          </c:dLbls>
          <c:cat>
            <c:strRef>
              <c:f>'Q10 - Typical PPA'!$B$53:$G$53</c:f>
              <c:strCache>
                <c:ptCount val="6"/>
                <c:pt idx="0">
                  <c:v>0 &lt; 5 yrs</c:v>
                </c:pt>
                <c:pt idx="1">
                  <c:v>5 &lt; 10 yrs</c:v>
                </c:pt>
                <c:pt idx="2">
                  <c:v>10 &lt; 15 yrs</c:v>
                </c:pt>
                <c:pt idx="3">
                  <c:v>15 &lt; 20 yrs</c:v>
                </c:pt>
                <c:pt idx="4">
                  <c:v>20 yrs</c:v>
                </c:pt>
                <c:pt idx="5">
                  <c:v>21 + yrs</c:v>
                </c:pt>
              </c:strCache>
            </c:strRef>
          </c:cat>
          <c:val>
            <c:numRef>
              <c:f>'Q10 - Typical PPA'!$B$56:$G$56</c:f>
              <c:numCache>
                <c:formatCode>General</c:formatCode>
                <c:ptCount val="6"/>
                <c:pt idx="0">
                  <c:v>0</c:v>
                </c:pt>
                <c:pt idx="1">
                  <c:v>2</c:v>
                </c:pt>
                <c:pt idx="2">
                  <c:v>3</c:v>
                </c:pt>
                <c:pt idx="3">
                  <c:v>12</c:v>
                </c:pt>
                <c:pt idx="4">
                  <c:v>17</c:v>
                </c:pt>
                <c:pt idx="5">
                  <c:v>2</c:v>
                </c:pt>
              </c:numCache>
            </c:numRef>
          </c:val>
        </c:ser>
        <c:firstSliceAng val="0"/>
      </c:pieChart>
    </c:plotArea>
    <c:legend>
      <c:legendPos val="r"/>
      <c:layout>
        <c:manualLayout>
          <c:xMode val="edge"/>
          <c:yMode val="edge"/>
          <c:x val="0.61383789875537165"/>
          <c:y val="0.25437607971901693"/>
          <c:w val="0.36108726742608332"/>
          <c:h val="0.64580703554126762"/>
        </c:manualLayout>
      </c:layout>
      <c:txPr>
        <a:bodyPr/>
        <a:lstStyle/>
        <a:p>
          <a:pPr rtl="0">
            <a:defRPr sz="2400"/>
          </a:pPr>
          <a:endParaRPr lang="en-US"/>
        </a:p>
      </c:txPr>
    </c:legend>
    <c:plotVisOnly val="1"/>
  </c:chart>
  <c:spPr>
    <a:ln>
      <a:noFill/>
    </a:ln>
  </c:spPr>
</c:chartSpace>
</file>

<file path=xl/charts/chart2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PPA Price Escalation</a:t>
            </a:r>
            <a:endParaRPr lang="en-US" sz="2400"/>
          </a:p>
          <a:p>
            <a:pPr>
              <a:defRPr/>
            </a:pPr>
            <a:r>
              <a:rPr lang="en-US" sz="1800" b="0"/>
              <a:t>Aggregate Responses from Q4 '09</a:t>
            </a:r>
            <a:r>
              <a:rPr lang="en-US" sz="1800" b="0" baseline="0"/>
              <a:t> thru Q3 '10</a:t>
            </a:r>
            <a:endParaRPr lang="en-US" sz="1800" b="0"/>
          </a:p>
        </c:rich>
      </c:tx>
      <c:layout>
        <c:manualLayout>
          <c:xMode val="edge"/>
          <c:yMode val="edge"/>
          <c:x val="0.2722739405391908"/>
          <c:y val="1.4126125164142717E-2"/>
        </c:manualLayout>
      </c:layout>
    </c:title>
    <c:view3D>
      <c:rotX val="0"/>
      <c:rotY val="0"/>
      <c:depthPercent val="80"/>
      <c:rAngAx val="1"/>
    </c:view3D>
    <c:plotArea>
      <c:layout>
        <c:manualLayout>
          <c:layoutTarget val="inner"/>
          <c:xMode val="edge"/>
          <c:yMode val="edge"/>
          <c:x val="1.9090895047745464E-2"/>
          <c:y val="0.16868611463866989"/>
          <c:w val="0.67045648686952664"/>
          <c:h val="0.74115726810591054"/>
        </c:manualLayout>
      </c:layout>
      <c:bar3DChart>
        <c:barDir val="col"/>
        <c:grouping val="clustered"/>
        <c:ser>
          <c:idx val="0"/>
          <c:order val="0"/>
          <c:tx>
            <c:strRef>
              <c:f>'Q10 - Typical PPA'!$B$147</c:f>
              <c:strCache>
                <c:ptCount val="1"/>
                <c:pt idx="0">
                  <c:v>&lt; 0% (negative)</c:v>
                </c:pt>
              </c:strCache>
            </c:strRef>
          </c:tx>
          <c:cat>
            <c:strRef>
              <c:f>'Q10 - Typical PPA'!$A$148:$A$150</c:f>
              <c:strCache>
                <c:ptCount val="3"/>
                <c:pt idx="0">
                  <c:v>Wind</c:v>
                </c:pt>
                <c:pt idx="1">
                  <c:v>PV (&lt; 1 MW)</c:v>
                </c:pt>
                <c:pt idx="2">
                  <c:v>PV (&gt;= 1 MW)</c:v>
                </c:pt>
              </c:strCache>
            </c:strRef>
          </c:cat>
          <c:val>
            <c:numRef>
              <c:f>'Q10 - Typical PPA'!$B$148:$B$150</c:f>
              <c:numCache>
                <c:formatCode>General</c:formatCode>
                <c:ptCount val="3"/>
                <c:pt idx="0">
                  <c:v>0</c:v>
                </c:pt>
                <c:pt idx="1">
                  <c:v>0</c:v>
                </c:pt>
                <c:pt idx="2">
                  <c:v>0</c:v>
                </c:pt>
              </c:numCache>
            </c:numRef>
          </c:val>
        </c:ser>
        <c:ser>
          <c:idx val="1"/>
          <c:order val="1"/>
          <c:tx>
            <c:strRef>
              <c:f>'Q10 - Typical PPA'!$C$147</c:f>
              <c:strCache>
                <c:ptCount val="1"/>
                <c:pt idx="0">
                  <c:v>0%</c:v>
                </c:pt>
              </c:strCache>
            </c:strRef>
          </c:tx>
          <c:cat>
            <c:strRef>
              <c:f>'Q10 - Typical PPA'!$A$148:$A$150</c:f>
              <c:strCache>
                <c:ptCount val="3"/>
                <c:pt idx="0">
                  <c:v>Wind</c:v>
                </c:pt>
                <c:pt idx="1">
                  <c:v>PV (&lt; 1 MW)</c:v>
                </c:pt>
                <c:pt idx="2">
                  <c:v>PV (&gt;= 1 MW)</c:v>
                </c:pt>
              </c:strCache>
            </c:strRef>
          </c:cat>
          <c:val>
            <c:numRef>
              <c:f>'Q10 - Typical PPA'!$C$148:$C$150</c:f>
              <c:numCache>
                <c:formatCode>General</c:formatCode>
                <c:ptCount val="3"/>
                <c:pt idx="0">
                  <c:v>2</c:v>
                </c:pt>
                <c:pt idx="1">
                  <c:v>5</c:v>
                </c:pt>
                <c:pt idx="2">
                  <c:v>5</c:v>
                </c:pt>
              </c:numCache>
            </c:numRef>
          </c:val>
        </c:ser>
        <c:ser>
          <c:idx val="2"/>
          <c:order val="2"/>
          <c:tx>
            <c:strRef>
              <c:f>'Q10 - Typical PPA'!$D$147</c:f>
              <c:strCache>
                <c:ptCount val="1"/>
                <c:pt idx="0">
                  <c:v>0 &lt; 2%</c:v>
                </c:pt>
              </c:strCache>
            </c:strRef>
          </c:tx>
          <c:cat>
            <c:strRef>
              <c:f>'Q10 - Typical PPA'!$A$148:$A$150</c:f>
              <c:strCache>
                <c:ptCount val="3"/>
                <c:pt idx="0">
                  <c:v>Wind</c:v>
                </c:pt>
                <c:pt idx="1">
                  <c:v>PV (&lt; 1 MW)</c:v>
                </c:pt>
                <c:pt idx="2">
                  <c:v>PV (&gt;= 1 MW)</c:v>
                </c:pt>
              </c:strCache>
            </c:strRef>
          </c:cat>
          <c:val>
            <c:numRef>
              <c:f>'Q10 - Typical PPA'!$D$148:$D$150</c:f>
              <c:numCache>
                <c:formatCode>General</c:formatCode>
                <c:ptCount val="3"/>
                <c:pt idx="0">
                  <c:v>3</c:v>
                </c:pt>
                <c:pt idx="1">
                  <c:v>7</c:v>
                </c:pt>
                <c:pt idx="2">
                  <c:v>7</c:v>
                </c:pt>
              </c:numCache>
            </c:numRef>
          </c:val>
        </c:ser>
        <c:ser>
          <c:idx val="3"/>
          <c:order val="3"/>
          <c:tx>
            <c:strRef>
              <c:f>'Q10 - Typical PPA'!$E$147</c:f>
              <c:strCache>
                <c:ptCount val="1"/>
                <c:pt idx="0">
                  <c:v>2 &lt; 3%</c:v>
                </c:pt>
              </c:strCache>
            </c:strRef>
          </c:tx>
          <c:cat>
            <c:strRef>
              <c:f>'Q10 - Typical PPA'!$A$148:$A$150</c:f>
              <c:strCache>
                <c:ptCount val="3"/>
                <c:pt idx="0">
                  <c:v>Wind</c:v>
                </c:pt>
                <c:pt idx="1">
                  <c:v>PV (&lt; 1 MW)</c:v>
                </c:pt>
                <c:pt idx="2">
                  <c:v>PV (&gt;= 1 MW)</c:v>
                </c:pt>
              </c:strCache>
            </c:strRef>
          </c:cat>
          <c:val>
            <c:numRef>
              <c:f>'Q10 - Typical PPA'!$E$148:$E$150</c:f>
              <c:numCache>
                <c:formatCode>General</c:formatCode>
                <c:ptCount val="3"/>
                <c:pt idx="0">
                  <c:v>3</c:v>
                </c:pt>
                <c:pt idx="1">
                  <c:v>12</c:v>
                </c:pt>
                <c:pt idx="2">
                  <c:v>9</c:v>
                </c:pt>
              </c:numCache>
            </c:numRef>
          </c:val>
        </c:ser>
        <c:ser>
          <c:idx val="4"/>
          <c:order val="4"/>
          <c:tx>
            <c:strRef>
              <c:f>'Q10 - Typical PPA'!$F$147</c:f>
              <c:strCache>
                <c:ptCount val="1"/>
                <c:pt idx="0">
                  <c:v>3 &lt; 4%</c:v>
                </c:pt>
              </c:strCache>
            </c:strRef>
          </c:tx>
          <c:cat>
            <c:strRef>
              <c:f>'Q10 - Typical PPA'!$A$148:$A$150</c:f>
              <c:strCache>
                <c:ptCount val="3"/>
                <c:pt idx="0">
                  <c:v>Wind</c:v>
                </c:pt>
                <c:pt idx="1">
                  <c:v>PV (&lt; 1 MW)</c:v>
                </c:pt>
                <c:pt idx="2">
                  <c:v>PV (&gt;= 1 MW)</c:v>
                </c:pt>
              </c:strCache>
            </c:strRef>
          </c:cat>
          <c:val>
            <c:numRef>
              <c:f>'Q10 - Typical PPA'!$F$148:$F$150</c:f>
              <c:numCache>
                <c:formatCode>General</c:formatCode>
                <c:ptCount val="3"/>
                <c:pt idx="0">
                  <c:v>1</c:v>
                </c:pt>
                <c:pt idx="1">
                  <c:v>11</c:v>
                </c:pt>
                <c:pt idx="2">
                  <c:v>7</c:v>
                </c:pt>
              </c:numCache>
            </c:numRef>
          </c:val>
        </c:ser>
        <c:ser>
          <c:idx val="5"/>
          <c:order val="5"/>
          <c:tx>
            <c:strRef>
              <c:f>'Q10 - Typical PPA'!$G$147</c:f>
              <c:strCache>
                <c:ptCount val="1"/>
                <c:pt idx="0">
                  <c:v>4 &lt; 5%</c:v>
                </c:pt>
              </c:strCache>
            </c:strRef>
          </c:tx>
          <c:cat>
            <c:strRef>
              <c:f>'Q10 - Typical PPA'!$A$148:$A$150</c:f>
              <c:strCache>
                <c:ptCount val="3"/>
                <c:pt idx="0">
                  <c:v>Wind</c:v>
                </c:pt>
                <c:pt idx="1">
                  <c:v>PV (&lt; 1 MW)</c:v>
                </c:pt>
                <c:pt idx="2">
                  <c:v>PV (&gt;= 1 MW)</c:v>
                </c:pt>
              </c:strCache>
            </c:strRef>
          </c:cat>
          <c:val>
            <c:numRef>
              <c:f>'Q10 - Typical PPA'!$G$148:$G$150</c:f>
              <c:numCache>
                <c:formatCode>General</c:formatCode>
                <c:ptCount val="3"/>
                <c:pt idx="0">
                  <c:v>0</c:v>
                </c:pt>
                <c:pt idx="1">
                  <c:v>3</c:v>
                </c:pt>
                <c:pt idx="2">
                  <c:v>1</c:v>
                </c:pt>
              </c:numCache>
            </c:numRef>
          </c:val>
        </c:ser>
        <c:ser>
          <c:idx val="6"/>
          <c:order val="6"/>
          <c:tx>
            <c:strRef>
              <c:f>'Q10 - Typical PPA'!$H$147</c:f>
              <c:strCache>
                <c:ptCount val="1"/>
                <c:pt idx="0">
                  <c:v>5%+</c:v>
                </c:pt>
              </c:strCache>
            </c:strRef>
          </c:tx>
          <c:cat>
            <c:strRef>
              <c:f>'Q10 - Typical PPA'!$A$148:$A$150</c:f>
              <c:strCache>
                <c:ptCount val="3"/>
                <c:pt idx="0">
                  <c:v>Wind</c:v>
                </c:pt>
                <c:pt idx="1">
                  <c:v>PV (&lt; 1 MW)</c:v>
                </c:pt>
                <c:pt idx="2">
                  <c:v>PV (&gt;= 1 MW)</c:v>
                </c:pt>
              </c:strCache>
            </c:strRef>
          </c:cat>
          <c:val>
            <c:numRef>
              <c:f>'Q10 - Typical PPA'!$H$148:$H$150</c:f>
              <c:numCache>
                <c:formatCode>General</c:formatCode>
                <c:ptCount val="3"/>
                <c:pt idx="0">
                  <c:v>0</c:v>
                </c:pt>
                <c:pt idx="1">
                  <c:v>0</c:v>
                </c:pt>
                <c:pt idx="2">
                  <c:v>1</c:v>
                </c:pt>
              </c:numCache>
            </c:numRef>
          </c:val>
        </c:ser>
        <c:gapWidth val="100"/>
        <c:shape val="box"/>
        <c:axId val="82729600"/>
        <c:axId val="82747776"/>
        <c:axId val="0"/>
      </c:bar3DChart>
      <c:catAx>
        <c:axId val="82729600"/>
        <c:scaling>
          <c:orientation val="minMax"/>
        </c:scaling>
        <c:axPos val="b"/>
        <c:tickLblPos val="nextTo"/>
        <c:txPr>
          <a:bodyPr/>
          <a:lstStyle/>
          <a:p>
            <a:pPr>
              <a:defRPr sz="1800"/>
            </a:pPr>
            <a:endParaRPr lang="en-US"/>
          </a:p>
        </c:txPr>
        <c:crossAx val="82747776"/>
        <c:crosses val="autoZero"/>
        <c:auto val="1"/>
        <c:lblAlgn val="ctr"/>
        <c:lblOffset val="100"/>
      </c:catAx>
      <c:valAx>
        <c:axId val="82747776"/>
        <c:scaling>
          <c:orientation val="minMax"/>
          <c:max val="14"/>
        </c:scaling>
        <c:axPos val="l"/>
        <c:majorGridlines/>
        <c:numFmt formatCode="General" sourceLinked="1"/>
        <c:tickLblPos val="nextTo"/>
        <c:txPr>
          <a:bodyPr/>
          <a:lstStyle/>
          <a:p>
            <a:pPr>
              <a:defRPr sz="1800"/>
            </a:pPr>
            <a:endParaRPr lang="en-US"/>
          </a:p>
        </c:txPr>
        <c:crossAx val="82729600"/>
        <c:crosses val="autoZero"/>
        <c:crossBetween val="between"/>
      </c:valAx>
    </c:plotArea>
    <c:legend>
      <c:legendPos val="r"/>
      <c:layout>
        <c:manualLayout>
          <c:xMode val="edge"/>
          <c:yMode val="edge"/>
          <c:x val="0.76740971351380172"/>
          <c:y val="0.32978384645013176"/>
          <c:w val="0.20184518996596254"/>
          <c:h val="0.39207338466408115"/>
        </c:manualLayout>
      </c:layout>
      <c:txPr>
        <a:bodyPr/>
        <a:lstStyle/>
        <a:p>
          <a:pPr rtl="0">
            <a:defRPr sz="1800"/>
          </a:pPr>
          <a:endParaRPr lang="en-US"/>
        </a:p>
      </c:txPr>
    </c:legend>
    <c:plotVisOnly val="1"/>
  </c:chart>
  <c:spPr>
    <a:ln>
      <a:noFill/>
    </a:ln>
  </c:spPr>
</c:chartSpace>
</file>

<file path=xl/charts/chart2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PPA Buyout Option</a:t>
            </a:r>
            <a:endParaRPr lang="en-US" sz="2400"/>
          </a:p>
          <a:p>
            <a:pPr>
              <a:defRPr/>
            </a:pPr>
            <a:r>
              <a:rPr lang="en-US" sz="1800" b="0"/>
              <a:t>Aggregate Responses</a:t>
            </a:r>
            <a:r>
              <a:rPr lang="en-US" sz="1800" b="0" baseline="0"/>
              <a:t> from </a:t>
            </a:r>
            <a:r>
              <a:rPr lang="en-US" sz="1800" b="0"/>
              <a:t>Q4 '09</a:t>
            </a:r>
            <a:r>
              <a:rPr lang="en-US" sz="1800" b="0" baseline="0"/>
              <a:t> thru Q3 '10</a:t>
            </a:r>
            <a:endParaRPr lang="en-US" sz="1800" b="0"/>
          </a:p>
        </c:rich>
      </c:tx>
      <c:layout>
        <c:manualLayout>
          <c:xMode val="edge"/>
          <c:yMode val="edge"/>
          <c:x val="0.25909747060194677"/>
          <c:y val="2.0180178805918166E-2"/>
        </c:manualLayout>
      </c:layout>
    </c:title>
    <c:view3D>
      <c:rotX val="30"/>
      <c:depthPercent val="80"/>
      <c:rAngAx val="1"/>
    </c:view3D>
    <c:plotArea>
      <c:layout>
        <c:manualLayout>
          <c:layoutTarget val="inner"/>
          <c:xMode val="edge"/>
          <c:yMode val="edge"/>
          <c:x val="1.9090895047745467E-2"/>
          <c:y val="0.16868611463866987"/>
          <c:w val="0.67045648686952664"/>
          <c:h val="0.74115726810591054"/>
        </c:manualLayout>
      </c:layout>
      <c:bar3DChart>
        <c:barDir val="col"/>
        <c:grouping val="clustered"/>
        <c:ser>
          <c:idx val="0"/>
          <c:order val="0"/>
          <c:tx>
            <c:strRef>
              <c:f>'Q10 - Typical PPA'!$B$198</c:f>
              <c:strCache>
                <c:ptCount val="1"/>
                <c:pt idx="0">
                  <c:v>None</c:v>
                </c:pt>
              </c:strCache>
            </c:strRef>
          </c:tx>
          <c:cat>
            <c:strRef>
              <c:f>'Q10 - Typical PPA'!$A$199:$A$201</c:f>
              <c:strCache>
                <c:ptCount val="3"/>
                <c:pt idx="0">
                  <c:v>Wind</c:v>
                </c:pt>
                <c:pt idx="1">
                  <c:v>PV (&lt; 1 MW)</c:v>
                </c:pt>
                <c:pt idx="2">
                  <c:v>PV (&gt;= 1 MW)</c:v>
                </c:pt>
              </c:strCache>
            </c:strRef>
          </c:cat>
          <c:val>
            <c:numRef>
              <c:f>'Q10 - Typical PPA'!$B$199:$B$201</c:f>
              <c:numCache>
                <c:formatCode>General</c:formatCode>
                <c:ptCount val="3"/>
                <c:pt idx="0">
                  <c:v>8</c:v>
                </c:pt>
                <c:pt idx="1">
                  <c:v>8</c:v>
                </c:pt>
                <c:pt idx="2">
                  <c:v>9</c:v>
                </c:pt>
              </c:numCache>
            </c:numRef>
          </c:val>
        </c:ser>
        <c:ser>
          <c:idx val="1"/>
          <c:order val="1"/>
          <c:tx>
            <c:strRef>
              <c:f>'Q10 - Typical PPA'!$C$198</c:f>
              <c:strCache>
                <c:ptCount val="1"/>
                <c:pt idx="0">
                  <c:v>0 &lt; 5 yrs</c:v>
                </c:pt>
              </c:strCache>
            </c:strRef>
          </c:tx>
          <c:cat>
            <c:strRef>
              <c:f>'Q10 - Typical PPA'!$A$199:$A$201</c:f>
              <c:strCache>
                <c:ptCount val="3"/>
                <c:pt idx="0">
                  <c:v>Wind</c:v>
                </c:pt>
                <c:pt idx="1">
                  <c:v>PV (&lt; 1 MW)</c:v>
                </c:pt>
                <c:pt idx="2">
                  <c:v>PV (&gt;= 1 MW)</c:v>
                </c:pt>
              </c:strCache>
            </c:strRef>
          </c:cat>
          <c:val>
            <c:numRef>
              <c:f>'Q10 - Typical PPA'!$C$199:$C$201</c:f>
              <c:numCache>
                <c:formatCode>General</c:formatCode>
                <c:ptCount val="3"/>
                <c:pt idx="0">
                  <c:v>0</c:v>
                </c:pt>
                <c:pt idx="1">
                  <c:v>1</c:v>
                </c:pt>
                <c:pt idx="2">
                  <c:v>0</c:v>
                </c:pt>
              </c:numCache>
            </c:numRef>
          </c:val>
        </c:ser>
        <c:ser>
          <c:idx val="2"/>
          <c:order val="2"/>
          <c:tx>
            <c:strRef>
              <c:f>'Q10 - Typical PPA'!$D$198</c:f>
              <c:strCache>
                <c:ptCount val="1"/>
                <c:pt idx="0">
                  <c:v>5 &lt; 10 yrs</c:v>
                </c:pt>
              </c:strCache>
            </c:strRef>
          </c:tx>
          <c:cat>
            <c:strRef>
              <c:f>'Q10 - Typical PPA'!$A$199:$A$201</c:f>
              <c:strCache>
                <c:ptCount val="3"/>
                <c:pt idx="0">
                  <c:v>Wind</c:v>
                </c:pt>
                <c:pt idx="1">
                  <c:v>PV (&lt; 1 MW)</c:v>
                </c:pt>
                <c:pt idx="2">
                  <c:v>PV (&gt;= 1 MW)</c:v>
                </c:pt>
              </c:strCache>
            </c:strRef>
          </c:cat>
          <c:val>
            <c:numRef>
              <c:f>'Q10 - Typical PPA'!$D$199:$D$201</c:f>
              <c:numCache>
                <c:formatCode>General</c:formatCode>
                <c:ptCount val="3"/>
                <c:pt idx="0">
                  <c:v>1</c:v>
                </c:pt>
                <c:pt idx="1">
                  <c:v>10</c:v>
                </c:pt>
                <c:pt idx="2">
                  <c:v>6</c:v>
                </c:pt>
              </c:numCache>
            </c:numRef>
          </c:val>
        </c:ser>
        <c:ser>
          <c:idx val="3"/>
          <c:order val="3"/>
          <c:tx>
            <c:strRef>
              <c:f>'Q10 - Typical PPA'!$E$198</c:f>
              <c:strCache>
                <c:ptCount val="1"/>
                <c:pt idx="0">
                  <c:v>10 &lt; 15 yrs</c:v>
                </c:pt>
              </c:strCache>
            </c:strRef>
          </c:tx>
          <c:cat>
            <c:strRef>
              <c:f>'Q10 - Typical PPA'!$A$199:$A$201</c:f>
              <c:strCache>
                <c:ptCount val="3"/>
                <c:pt idx="0">
                  <c:v>Wind</c:v>
                </c:pt>
                <c:pt idx="1">
                  <c:v>PV (&lt; 1 MW)</c:v>
                </c:pt>
                <c:pt idx="2">
                  <c:v>PV (&gt;= 1 MW)</c:v>
                </c:pt>
              </c:strCache>
            </c:strRef>
          </c:cat>
          <c:val>
            <c:numRef>
              <c:f>'Q10 - Typical PPA'!$E$199:$E$201</c:f>
              <c:numCache>
                <c:formatCode>General</c:formatCode>
                <c:ptCount val="3"/>
                <c:pt idx="0">
                  <c:v>0</c:v>
                </c:pt>
                <c:pt idx="1">
                  <c:v>6</c:v>
                </c:pt>
                <c:pt idx="2">
                  <c:v>4</c:v>
                </c:pt>
              </c:numCache>
            </c:numRef>
          </c:val>
        </c:ser>
        <c:ser>
          <c:idx val="4"/>
          <c:order val="4"/>
          <c:tx>
            <c:strRef>
              <c:f>'Q10 - Typical PPA'!$F$198</c:f>
              <c:strCache>
                <c:ptCount val="1"/>
                <c:pt idx="0">
                  <c:v>15 &lt; 20 yrs</c:v>
                </c:pt>
              </c:strCache>
            </c:strRef>
          </c:tx>
          <c:cat>
            <c:strRef>
              <c:f>'Q10 - Typical PPA'!$A$199:$A$201</c:f>
              <c:strCache>
                <c:ptCount val="3"/>
                <c:pt idx="0">
                  <c:v>Wind</c:v>
                </c:pt>
                <c:pt idx="1">
                  <c:v>PV (&lt; 1 MW)</c:v>
                </c:pt>
                <c:pt idx="2">
                  <c:v>PV (&gt;= 1 MW)</c:v>
                </c:pt>
              </c:strCache>
            </c:strRef>
          </c:cat>
          <c:val>
            <c:numRef>
              <c:f>'Q10 - Typical PPA'!$F$199:$F$201</c:f>
              <c:numCache>
                <c:formatCode>General</c:formatCode>
                <c:ptCount val="3"/>
                <c:pt idx="0">
                  <c:v>0</c:v>
                </c:pt>
                <c:pt idx="1">
                  <c:v>8</c:v>
                </c:pt>
                <c:pt idx="2">
                  <c:v>8</c:v>
                </c:pt>
              </c:numCache>
            </c:numRef>
          </c:val>
        </c:ser>
        <c:ser>
          <c:idx val="5"/>
          <c:order val="5"/>
          <c:tx>
            <c:strRef>
              <c:f>'Q10 - Typical PPA'!$G$198</c:f>
              <c:strCache>
                <c:ptCount val="1"/>
                <c:pt idx="0">
                  <c:v>20 yrs</c:v>
                </c:pt>
              </c:strCache>
            </c:strRef>
          </c:tx>
          <c:cat>
            <c:strRef>
              <c:f>'Q10 - Typical PPA'!$A$199:$A$201</c:f>
              <c:strCache>
                <c:ptCount val="3"/>
                <c:pt idx="0">
                  <c:v>Wind</c:v>
                </c:pt>
                <c:pt idx="1">
                  <c:v>PV (&lt; 1 MW)</c:v>
                </c:pt>
                <c:pt idx="2">
                  <c:v>PV (&gt;= 1 MW)</c:v>
                </c:pt>
              </c:strCache>
            </c:strRef>
          </c:cat>
          <c:val>
            <c:numRef>
              <c:f>'Q10 - Typical PPA'!$G$199:$G$201</c:f>
              <c:numCache>
                <c:formatCode>General</c:formatCode>
                <c:ptCount val="3"/>
                <c:pt idx="0">
                  <c:v>1</c:v>
                </c:pt>
                <c:pt idx="1">
                  <c:v>3</c:v>
                </c:pt>
                <c:pt idx="2">
                  <c:v>1</c:v>
                </c:pt>
              </c:numCache>
            </c:numRef>
          </c:val>
        </c:ser>
        <c:ser>
          <c:idx val="6"/>
          <c:order val="6"/>
          <c:tx>
            <c:strRef>
              <c:f>'Q10 - Typical PPA'!$H$198</c:f>
              <c:strCache>
                <c:ptCount val="1"/>
                <c:pt idx="0">
                  <c:v>21 + yrs</c:v>
                </c:pt>
              </c:strCache>
            </c:strRef>
          </c:tx>
          <c:cat>
            <c:strRef>
              <c:f>'Q10 - Typical PPA'!$A$199:$A$201</c:f>
              <c:strCache>
                <c:ptCount val="3"/>
                <c:pt idx="0">
                  <c:v>Wind</c:v>
                </c:pt>
                <c:pt idx="1">
                  <c:v>PV (&lt; 1 MW)</c:v>
                </c:pt>
                <c:pt idx="2">
                  <c:v>PV (&gt;= 1 MW)</c:v>
                </c:pt>
              </c:strCache>
            </c:strRef>
          </c:cat>
          <c:val>
            <c:numRef>
              <c:f>'Q10 - Typical PPA'!$H$199:$H$201</c:f>
              <c:numCache>
                <c:formatCode>General</c:formatCode>
                <c:ptCount val="3"/>
                <c:pt idx="0">
                  <c:v>0</c:v>
                </c:pt>
                <c:pt idx="1">
                  <c:v>1</c:v>
                </c:pt>
                <c:pt idx="2">
                  <c:v>0</c:v>
                </c:pt>
              </c:numCache>
            </c:numRef>
          </c:val>
        </c:ser>
        <c:gapWidth val="100"/>
        <c:shape val="box"/>
        <c:axId val="82830848"/>
        <c:axId val="82832384"/>
        <c:axId val="0"/>
      </c:bar3DChart>
      <c:catAx>
        <c:axId val="82830848"/>
        <c:scaling>
          <c:orientation val="minMax"/>
        </c:scaling>
        <c:axPos val="b"/>
        <c:tickLblPos val="nextTo"/>
        <c:txPr>
          <a:bodyPr/>
          <a:lstStyle/>
          <a:p>
            <a:pPr>
              <a:defRPr sz="1800"/>
            </a:pPr>
            <a:endParaRPr lang="en-US"/>
          </a:p>
        </c:txPr>
        <c:crossAx val="82832384"/>
        <c:crosses val="autoZero"/>
        <c:auto val="1"/>
        <c:lblAlgn val="ctr"/>
        <c:lblOffset val="100"/>
      </c:catAx>
      <c:valAx>
        <c:axId val="82832384"/>
        <c:scaling>
          <c:orientation val="minMax"/>
          <c:max val="10"/>
        </c:scaling>
        <c:axPos val="l"/>
        <c:majorGridlines/>
        <c:numFmt formatCode="General" sourceLinked="1"/>
        <c:tickLblPos val="nextTo"/>
        <c:txPr>
          <a:bodyPr/>
          <a:lstStyle/>
          <a:p>
            <a:pPr>
              <a:defRPr sz="1800"/>
            </a:pPr>
            <a:endParaRPr lang="en-US"/>
          </a:p>
        </c:txPr>
        <c:crossAx val="82830848"/>
        <c:crosses val="autoZero"/>
        <c:crossBetween val="between"/>
        <c:majorUnit val="1"/>
      </c:valAx>
    </c:plotArea>
    <c:legend>
      <c:legendPos val="r"/>
      <c:layout>
        <c:manualLayout>
          <c:xMode val="edge"/>
          <c:yMode val="edge"/>
          <c:x val="0.76740971351380194"/>
          <c:y val="0.32978384645013176"/>
          <c:w val="0.1531435506655443"/>
          <c:h val="0.39207338466408115"/>
        </c:manualLayout>
      </c:layout>
      <c:txPr>
        <a:bodyPr/>
        <a:lstStyle/>
        <a:p>
          <a:pPr rtl="0">
            <a:defRPr sz="1800"/>
          </a:pPr>
          <a:endParaRPr lang="en-US"/>
        </a:p>
      </c:txPr>
    </c:legend>
    <c:plotVisOnly val="1"/>
  </c:chart>
  <c:spPr>
    <a:ln>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400"/>
            </a:pPr>
            <a:r>
              <a:rPr lang="en-US" sz="2400"/>
              <a:t>Reported</a:t>
            </a:r>
            <a:r>
              <a:rPr lang="en-US" sz="2400" baseline="0"/>
              <a:t> Projects in Development</a:t>
            </a:r>
          </a:p>
          <a:p>
            <a:pPr>
              <a:defRPr sz="2400"/>
            </a:pPr>
            <a:r>
              <a:rPr lang="en-US" sz="1800" b="0" baseline="0"/>
              <a:t>Aggregate Responses from Q4 '09 thru Q3 '10</a:t>
            </a:r>
            <a:endParaRPr lang="en-US" sz="1800" b="0"/>
          </a:p>
        </c:rich>
      </c:tx>
      <c:layout/>
    </c:title>
    <c:plotArea>
      <c:layout>
        <c:manualLayout>
          <c:layoutTarget val="inner"/>
          <c:xMode val="edge"/>
          <c:yMode val="edge"/>
          <c:x val="0.16619782817991902"/>
          <c:y val="0.14385349558577909"/>
          <c:w val="0.79528923800693219"/>
          <c:h val="0.64728608923884512"/>
        </c:manualLayout>
      </c:layout>
      <c:bubbleChart>
        <c:ser>
          <c:idx val="0"/>
          <c:order val="0"/>
          <c:tx>
            <c:strRef>
              <c:f>'Q3 - Project Info'!$A$198:$A$198</c:f>
              <c:strCache>
                <c:ptCount val="1"/>
                <c:pt idx="0">
                  <c:v>Wind</c:v>
                </c:pt>
              </c:strCache>
            </c:strRef>
          </c:tx>
          <c:xVal>
            <c:numRef>
              <c:f>'Q3 - Project Info'!$B$198</c:f>
              <c:numCache>
                <c:formatCode>General</c:formatCode>
                <c:ptCount val="1"/>
                <c:pt idx="0">
                  <c:v>4777.55</c:v>
                </c:pt>
              </c:numCache>
            </c:numRef>
          </c:xVal>
          <c:yVal>
            <c:numRef>
              <c:f>'Q3 - Project Info'!$C$198</c:f>
              <c:numCache>
                <c:formatCode>General</c:formatCode>
                <c:ptCount val="1"/>
                <c:pt idx="0">
                  <c:v>2501.25</c:v>
                </c:pt>
              </c:numCache>
            </c:numRef>
          </c:yVal>
          <c:bubbleSize>
            <c:numRef>
              <c:f>'Q3 - Project Info'!$D$198</c:f>
              <c:numCache>
                <c:formatCode>0.00%</c:formatCode>
                <c:ptCount val="1"/>
                <c:pt idx="0">
                  <c:v>6.0773480662983423E-2</c:v>
                </c:pt>
              </c:numCache>
            </c:numRef>
          </c:bubbleSize>
          <c:bubble3D val="1"/>
        </c:ser>
        <c:ser>
          <c:idx val="1"/>
          <c:order val="1"/>
          <c:tx>
            <c:strRef>
              <c:f>'Q3 - Project Info'!$A$199:$A$199</c:f>
              <c:strCache>
                <c:ptCount val="1"/>
                <c:pt idx="0">
                  <c:v>PV &lt; 1 MW</c:v>
                </c:pt>
              </c:strCache>
            </c:strRef>
          </c:tx>
          <c:spPr>
            <a:ln w="25400">
              <a:noFill/>
            </a:ln>
          </c:spPr>
          <c:xVal>
            <c:numRef>
              <c:f>'Q3 - Project Info'!$B$199</c:f>
              <c:numCache>
                <c:formatCode>General</c:formatCode>
                <c:ptCount val="1"/>
                <c:pt idx="0">
                  <c:v>1859.4</c:v>
                </c:pt>
              </c:numCache>
            </c:numRef>
          </c:xVal>
          <c:yVal>
            <c:numRef>
              <c:f>'Q3 - Project Info'!$C$199</c:f>
              <c:numCache>
                <c:formatCode>General</c:formatCode>
                <c:ptCount val="1"/>
                <c:pt idx="0">
                  <c:v>286.05</c:v>
                </c:pt>
              </c:numCache>
            </c:numRef>
          </c:yVal>
          <c:bubbleSize>
            <c:numRef>
              <c:f>'Q3 - Project Info'!$D$199</c:f>
              <c:numCache>
                <c:formatCode>0.00%</c:formatCode>
                <c:ptCount val="1"/>
                <c:pt idx="0">
                  <c:v>0.55406471981057615</c:v>
                </c:pt>
              </c:numCache>
            </c:numRef>
          </c:bubbleSize>
          <c:bubble3D val="1"/>
        </c:ser>
        <c:ser>
          <c:idx val="2"/>
          <c:order val="2"/>
          <c:tx>
            <c:strRef>
              <c:f>'Q3 - Project Info'!$A$200:$A$200</c:f>
              <c:strCache>
                <c:ptCount val="1"/>
                <c:pt idx="0">
                  <c:v>PV &gt;= 1 MW</c:v>
                </c:pt>
              </c:strCache>
            </c:strRef>
          </c:tx>
          <c:spPr>
            <a:ln w="25400">
              <a:noFill/>
            </a:ln>
          </c:spPr>
          <c:xVal>
            <c:numRef>
              <c:f>'Q3 - Project Info'!$B$200</c:f>
              <c:numCache>
                <c:formatCode>General</c:formatCode>
                <c:ptCount val="1"/>
                <c:pt idx="0">
                  <c:v>6099.15</c:v>
                </c:pt>
              </c:numCache>
            </c:numRef>
          </c:xVal>
          <c:yVal>
            <c:numRef>
              <c:f>'Q3 - Project Info'!$C$200</c:f>
              <c:numCache>
                <c:formatCode>General</c:formatCode>
                <c:ptCount val="1"/>
                <c:pt idx="0">
                  <c:v>521.54999999999995</c:v>
                </c:pt>
              </c:numCache>
            </c:numRef>
          </c:yVal>
          <c:bubbleSize>
            <c:numRef>
              <c:f>'Q3 - Project Info'!$D$200</c:f>
              <c:numCache>
                <c:formatCode>0.00%</c:formatCode>
                <c:ptCount val="1"/>
                <c:pt idx="0">
                  <c:v>0.19521178637200737</c:v>
                </c:pt>
              </c:numCache>
            </c:numRef>
          </c:bubbleSize>
          <c:bubble3D val="1"/>
        </c:ser>
        <c:ser>
          <c:idx val="3"/>
          <c:order val="3"/>
          <c:tx>
            <c:strRef>
              <c:f>'Q3 - Project Info'!$A$201:$A$201</c:f>
              <c:strCache>
                <c:ptCount val="1"/>
                <c:pt idx="0">
                  <c:v>CSP</c:v>
                </c:pt>
              </c:strCache>
            </c:strRef>
          </c:tx>
          <c:spPr>
            <a:ln w="25400">
              <a:noFill/>
            </a:ln>
          </c:spPr>
          <c:xVal>
            <c:numRef>
              <c:f>'Q3 - Project Info'!$B$201</c:f>
              <c:numCache>
                <c:formatCode>General</c:formatCode>
                <c:ptCount val="1"/>
                <c:pt idx="0">
                  <c:v>1588.05</c:v>
                </c:pt>
              </c:numCache>
            </c:numRef>
          </c:xVal>
          <c:yVal>
            <c:numRef>
              <c:f>'Q3 - Project Info'!$C$201</c:f>
              <c:numCache>
                <c:formatCode>General</c:formatCode>
                <c:ptCount val="1"/>
                <c:pt idx="0">
                  <c:v>200.05</c:v>
                </c:pt>
              </c:numCache>
            </c:numRef>
          </c:yVal>
          <c:bubbleSize>
            <c:numRef>
              <c:f>'Q3 - Project Info'!$D$201</c:f>
              <c:numCache>
                <c:formatCode>0.00%</c:formatCode>
                <c:ptCount val="1"/>
                <c:pt idx="0">
                  <c:v>6.2352012628255724E-2</c:v>
                </c:pt>
              </c:numCache>
            </c:numRef>
          </c:bubbleSize>
          <c:bubble3D val="1"/>
        </c:ser>
        <c:ser>
          <c:idx val="4"/>
          <c:order val="4"/>
          <c:tx>
            <c:strRef>
              <c:f>'Q3 - Project Info'!$A$202:$A$202</c:f>
              <c:strCache>
                <c:ptCount val="1"/>
                <c:pt idx="0">
                  <c:v>Other</c:v>
                </c:pt>
              </c:strCache>
            </c:strRef>
          </c:tx>
          <c:spPr>
            <a:ln w="25400">
              <a:noFill/>
            </a:ln>
          </c:spPr>
          <c:xVal>
            <c:numRef>
              <c:f>'Q3 - Project Info'!$B$202</c:f>
              <c:numCache>
                <c:formatCode>General</c:formatCode>
                <c:ptCount val="1"/>
                <c:pt idx="0">
                  <c:v>2668.3</c:v>
                </c:pt>
              </c:numCache>
            </c:numRef>
          </c:xVal>
          <c:yVal>
            <c:numRef>
              <c:f>'Q3 - Project Info'!$C$202</c:f>
              <c:numCache>
                <c:formatCode>General</c:formatCode>
                <c:ptCount val="1"/>
                <c:pt idx="0">
                  <c:v>1491.35</c:v>
                </c:pt>
              </c:numCache>
            </c:numRef>
          </c:yVal>
          <c:bubbleSize>
            <c:numRef>
              <c:f>'Q3 - Project Info'!$D$202</c:f>
              <c:numCache>
                <c:formatCode>0.00%</c:formatCode>
                <c:ptCount val="1"/>
                <c:pt idx="0">
                  <c:v>0.12759800052617731</c:v>
                </c:pt>
              </c:numCache>
            </c:numRef>
          </c:bubbleSize>
          <c:bubble3D val="1"/>
        </c:ser>
        <c:bubbleScale val="100"/>
        <c:axId val="93854720"/>
        <c:axId val="52626560"/>
      </c:bubbleChart>
      <c:valAx>
        <c:axId val="93854720"/>
        <c:scaling>
          <c:orientation val="minMax"/>
          <c:max val="8000"/>
          <c:min val="0"/>
        </c:scaling>
        <c:axPos val="b"/>
        <c:title>
          <c:tx>
            <c:rich>
              <a:bodyPr/>
              <a:lstStyle/>
              <a:p>
                <a:pPr>
                  <a:defRPr sz="2800"/>
                </a:pPr>
                <a:r>
                  <a:rPr lang="en-US" sz="2000"/>
                  <a:t>Capacity in Development (MWs)</a:t>
                </a:r>
              </a:p>
            </c:rich>
          </c:tx>
          <c:layout>
            <c:manualLayout>
              <c:xMode val="edge"/>
              <c:yMode val="edge"/>
              <c:x val="0.35236158510846965"/>
              <c:y val="0.91027264773721395"/>
            </c:manualLayout>
          </c:layout>
        </c:title>
        <c:numFmt formatCode="General" sourceLinked="1"/>
        <c:tickLblPos val="nextTo"/>
        <c:txPr>
          <a:bodyPr/>
          <a:lstStyle/>
          <a:p>
            <a:pPr>
              <a:defRPr sz="2000"/>
            </a:pPr>
            <a:endParaRPr lang="en-US"/>
          </a:p>
        </c:txPr>
        <c:crossAx val="52626560"/>
        <c:crosses val="autoZero"/>
        <c:crossBetween val="midCat"/>
        <c:majorUnit val="1000"/>
      </c:valAx>
      <c:valAx>
        <c:axId val="52626560"/>
        <c:scaling>
          <c:orientation val="minMax"/>
          <c:max val="3000"/>
          <c:min val="0"/>
        </c:scaling>
        <c:axPos val="l"/>
        <c:majorGridlines/>
        <c:title>
          <c:tx>
            <c:rich>
              <a:bodyPr rot="-5400000" vert="horz"/>
              <a:lstStyle/>
              <a:p>
                <a:pPr algn="ctr">
                  <a:defRPr sz="2000">
                    <a:latin typeface="+mn-lt"/>
                  </a:defRPr>
                </a:pPr>
                <a:r>
                  <a:rPr lang="en-US" sz="2000">
                    <a:latin typeface="+mn-lt"/>
                  </a:rPr>
                  <a:t>Capacity</a:t>
                </a:r>
                <a:r>
                  <a:rPr lang="en-US" sz="2000" baseline="0">
                    <a:latin typeface="+mn-lt"/>
                  </a:rPr>
                  <a:t> Financially Closed (MWs)</a:t>
                </a:r>
                <a:endParaRPr lang="en-US" sz="2000">
                  <a:latin typeface="+mn-lt"/>
                </a:endParaRPr>
              </a:p>
            </c:rich>
          </c:tx>
          <c:layout>
            <c:manualLayout>
              <c:xMode val="edge"/>
              <c:yMode val="edge"/>
              <c:x val="1.0261312577702896E-2"/>
              <c:y val="0.15780450171001353"/>
            </c:manualLayout>
          </c:layout>
        </c:title>
        <c:numFmt formatCode="General" sourceLinked="1"/>
        <c:tickLblPos val="nextTo"/>
        <c:txPr>
          <a:bodyPr/>
          <a:lstStyle/>
          <a:p>
            <a:pPr>
              <a:defRPr sz="2000"/>
            </a:pPr>
            <a:endParaRPr lang="en-US"/>
          </a:p>
        </c:txPr>
        <c:crossAx val="93854720"/>
        <c:crosses val="autoZero"/>
        <c:crossBetween val="midCat"/>
        <c:majorUnit val="500"/>
      </c:valAx>
    </c:plotArea>
    <c:legend>
      <c:legendPos val="r"/>
      <c:layout>
        <c:manualLayout>
          <c:xMode val="edge"/>
          <c:yMode val="edge"/>
          <c:x val="0.793214813826432"/>
          <c:y val="0.15587560645828361"/>
          <c:w val="0.18772846281497724"/>
          <c:h val="0.30475542829873525"/>
        </c:manualLayout>
      </c:layout>
      <c:spPr>
        <a:solidFill>
          <a:schemeClr val="bg1"/>
        </a:solidFill>
        <a:ln>
          <a:noFill/>
        </a:ln>
      </c:spPr>
      <c:txPr>
        <a:bodyPr/>
        <a:lstStyle/>
        <a:p>
          <a:pPr>
            <a:defRPr sz="2000"/>
          </a:pPr>
          <a:endParaRPr lang="en-US"/>
        </a:p>
      </c:txPr>
    </c:legend>
    <c:plotVisOnly val="1"/>
  </c:chart>
  <c:spPr>
    <a:ln>
      <a:noFill/>
    </a:ln>
  </c:spPr>
</c:chartSpace>
</file>

<file path=xl/charts/chart3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Ratio of Developer Equity to Total Capital</a:t>
            </a:r>
            <a:endParaRPr lang="en-US" sz="2400"/>
          </a:p>
          <a:p>
            <a:pPr>
              <a:defRPr/>
            </a:pPr>
            <a:r>
              <a:rPr lang="en-US" sz="1800" b="0"/>
              <a:t>Cumulative</a:t>
            </a:r>
            <a:r>
              <a:rPr lang="en-US" sz="1800" b="0" baseline="0"/>
              <a:t> Responses from Q4 '09 thru Q3 '10</a:t>
            </a:r>
            <a:endParaRPr lang="en-US" sz="1800" b="0"/>
          </a:p>
        </c:rich>
      </c:tx>
      <c:layout>
        <c:manualLayout>
          <c:xMode val="edge"/>
          <c:yMode val="edge"/>
          <c:x val="0.20492753863772137"/>
          <c:y val="2.0180178805918166E-2"/>
        </c:manualLayout>
      </c:layout>
    </c:title>
    <c:view3D>
      <c:rotX val="30"/>
      <c:depthPercent val="80"/>
      <c:rAngAx val="1"/>
    </c:view3D>
    <c:plotArea>
      <c:layout>
        <c:manualLayout>
          <c:layoutTarget val="inner"/>
          <c:xMode val="edge"/>
          <c:yMode val="edge"/>
          <c:x val="1.9090895047745471E-2"/>
          <c:y val="0.16868611463866987"/>
          <c:w val="0.77440419415222961"/>
          <c:h val="0.74115726810591054"/>
        </c:manualLayout>
      </c:layout>
      <c:bar3DChart>
        <c:barDir val="col"/>
        <c:grouping val="clustered"/>
        <c:ser>
          <c:idx val="0"/>
          <c:order val="0"/>
          <c:tx>
            <c:strRef>
              <c:f>'Q11 - Equity Capital'!$B$140</c:f>
              <c:strCache>
                <c:ptCount val="1"/>
                <c:pt idx="0">
                  <c:v>0 &lt; 10%</c:v>
                </c:pt>
              </c:strCache>
            </c:strRef>
          </c:tx>
          <c:cat>
            <c:strRef>
              <c:f>'Q11 - Equity Capital'!$A$141:$A$143</c:f>
              <c:strCache>
                <c:ptCount val="3"/>
                <c:pt idx="0">
                  <c:v>Wind</c:v>
                </c:pt>
                <c:pt idx="1">
                  <c:v>PV (&lt; 1 MW)</c:v>
                </c:pt>
                <c:pt idx="2">
                  <c:v>PV (&gt;= 1 MW)</c:v>
                </c:pt>
              </c:strCache>
            </c:strRef>
          </c:cat>
          <c:val>
            <c:numRef>
              <c:f>'Q11 - Equity Capital'!$B$141:$B$143</c:f>
              <c:numCache>
                <c:formatCode>General</c:formatCode>
                <c:ptCount val="3"/>
                <c:pt idx="0">
                  <c:v>5</c:v>
                </c:pt>
                <c:pt idx="1">
                  <c:v>16</c:v>
                </c:pt>
                <c:pt idx="2">
                  <c:v>16</c:v>
                </c:pt>
              </c:numCache>
            </c:numRef>
          </c:val>
        </c:ser>
        <c:ser>
          <c:idx val="1"/>
          <c:order val="1"/>
          <c:tx>
            <c:strRef>
              <c:f>'Q11 - Equity Capital'!$C$140</c:f>
              <c:strCache>
                <c:ptCount val="1"/>
                <c:pt idx="0">
                  <c:v>10 &lt; 30%</c:v>
                </c:pt>
              </c:strCache>
            </c:strRef>
          </c:tx>
          <c:cat>
            <c:strRef>
              <c:f>'Q11 - Equity Capital'!$A$141:$A$143</c:f>
              <c:strCache>
                <c:ptCount val="3"/>
                <c:pt idx="0">
                  <c:v>Wind</c:v>
                </c:pt>
                <c:pt idx="1">
                  <c:v>PV (&lt; 1 MW)</c:v>
                </c:pt>
                <c:pt idx="2">
                  <c:v>PV (&gt;= 1 MW)</c:v>
                </c:pt>
              </c:strCache>
            </c:strRef>
          </c:cat>
          <c:val>
            <c:numRef>
              <c:f>'Q11 - Equity Capital'!$C$141:$C$143</c:f>
              <c:numCache>
                <c:formatCode>General</c:formatCode>
                <c:ptCount val="3"/>
                <c:pt idx="0">
                  <c:v>5</c:v>
                </c:pt>
                <c:pt idx="1">
                  <c:v>10</c:v>
                </c:pt>
                <c:pt idx="2">
                  <c:v>9</c:v>
                </c:pt>
              </c:numCache>
            </c:numRef>
          </c:val>
        </c:ser>
        <c:ser>
          <c:idx val="2"/>
          <c:order val="2"/>
          <c:tx>
            <c:strRef>
              <c:f>'Q11 - Equity Capital'!$D$140</c:f>
              <c:strCache>
                <c:ptCount val="1"/>
                <c:pt idx="0">
                  <c:v>30 &lt; 50%</c:v>
                </c:pt>
              </c:strCache>
            </c:strRef>
          </c:tx>
          <c:cat>
            <c:strRef>
              <c:f>'Q11 - Equity Capital'!$A$141:$A$143</c:f>
              <c:strCache>
                <c:ptCount val="3"/>
                <c:pt idx="0">
                  <c:v>Wind</c:v>
                </c:pt>
                <c:pt idx="1">
                  <c:v>PV (&lt; 1 MW)</c:v>
                </c:pt>
                <c:pt idx="2">
                  <c:v>PV (&gt;= 1 MW)</c:v>
                </c:pt>
              </c:strCache>
            </c:strRef>
          </c:cat>
          <c:val>
            <c:numRef>
              <c:f>'Q11 - Equity Capital'!$D$141:$D$143</c:f>
              <c:numCache>
                <c:formatCode>General</c:formatCode>
                <c:ptCount val="3"/>
                <c:pt idx="0">
                  <c:v>1</c:v>
                </c:pt>
                <c:pt idx="1">
                  <c:v>3</c:v>
                </c:pt>
                <c:pt idx="2">
                  <c:v>1</c:v>
                </c:pt>
              </c:numCache>
            </c:numRef>
          </c:val>
        </c:ser>
        <c:ser>
          <c:idx val="3"/>
          <c:order val="3"/>
          <c:tx>
            <c:strRef>
              <c:f>'Q11 - Equity Capital'!$E$140</c:f>
              <c:strCache>
                <c:ptCount val="1"/>
                <c:pt idx="0">
                  <c:v>50 &lt; 70%</c:v>
                </c:pt>
              </c:strCache>
            </c:strRef>
          </c:tx>
          <c:cat>
            <c:strRef>
              <c:f>'Q11 - Equity Capital'!$A$141:$A$143</c:f>
              <c:strCache>
                <c:ptCount val="3"/>
                <c:pt idx="0">
                  <c:v>Wind</c:v>
                </c:pt>
                <c:pt idx="1">
                  <c:v>PV (&lt; 1 MW)</c:v>
                </c:pt>
                <c:pt idx="2">
                  <c:v>PV (&gt;= 1 MW)</c:v>
                </c:pt>
              </c:strCache>
            </c:strRef>
          </c:cat>
          <c:val>
            <c:numRef>
              <c:f>'Q11 - Equity Capital'!$E$141:$E$143</c:f>
              <c:numCache>
                <c:formatCode>General</c:formatCode>
                <c:ptCount val="3"/>
                <c:pt idx="0">
                  <c:v>1</c:v>
                </c:pt>
                <c:pt idx="1">
                  <c:v>1</c:v>
                </c:pt>
                <c:pt idx="2">
                  <c:v>3</c:v>
                </c:pt>
              </c:numCache>
            </c:numRef>
          </c:val>
        </c:ser>
        <c:ser>
          <c:idx val="4"/>
          <c:order val="4"/>
          <c:tx>
            <c:strRef>
              <c:f>'Q11 - Equity Capital'!$F$140</c:f>
              <c:strCache>
                <c:ptCount val="1"/>
                <c:pt idx="0">
                  <c:v>70 &lt; 90%</c:v>
                </c:pt>
              </c:strCache>
            </c:strRef>
          </c:tx>
          <c:cat>
            <c:strRef>
              <c:f>'Q11 - Equity Capital'!$A$141:$A$143</c:f>
              <c:strCache>
                <c:ptCount val="3"/>
                <c:pt idx="0">
                  <c:v>Wind</c:v>
                </c:pt>
                <c:pt idx="1">
                  <c:v>PV (&lt; 1 MW)</c:v>
                </c:pt>
                <c:pt idx="2">
                  <c:v>PV (&gt;= 1 MW)</c:v>
                </c:pt>
              </c:strCache>
            </c:strRef>
          </c:cat>
          <c:val>
            <c:numRef>
              <c:f>'Q11 - Equity Capital'!$F$141:$F$143</c:f>
              <c:numCache>
                <c:formatCode>General</c:formatCode>
                <c:ptCount val="3"/>
                <c:pt idx="0">
                  <c:v>0</c:v>
                </c:pt>
                <c:pt idx="1">
                  <c:v>0</c:v>
                </c:pt>
                <c:pt idx="2">
                  <c:v>1</c:v>
                </c:pt>
              </c:numCache>
            </c:numRef>
          </c:val>
        </c:ser>
        <c:ser>
          <c:idx val="5"/>
          <c:order val="5"/>
          <c:tx>
            <c:strRef>
              <c:f>'Q11 - Equity Capital'!$G$140</c:f>
              <c:strCache>
                <c:ptCount val="1"/>
                <c:pt idx="0">
                  <c:v>90 - 100%</c:v>
                </c:pt>
              </c:strCache>
            </c:strRef>
          </c:tx>
          <c:cat>
            <c:strRef>
              <c:f>'Q11 - Equity Capital'!$A$141:$A$143</c:f>
              <c:strCache>
                <c:ptCount val="3"/>
                <c:pt idx="0">
                  <c:v>Wind</c:v>
                </c:pt>
                <c:pt idx="1">
                  <c:v>PV (&lt; 1 MW)</c:v>
                </c:pt>
                <c:pt idx="2">
                  <c:v>PV (&gt;= 1 MW)</c:v>
                </c:pt>
              </c:strCache>
            </c:strRef>
          </c:cat>
          <c:val>
            <c:numRef>
              <c:f>'Q11 - Equity Capital'!$G$141:$G$143</c:f>
              <c:numCache>
                <c:formatCode>General</c:formatCode>
                <c:ptCount val="3"/>
                <c:pt idx="0">
                  <c:v>2</c:v>
                </c:pt>
                <c:pt idx="1">
                  <c:v>6</c:v>
                </c:pt>
                <c:pt idx="2">
                  <c:v>4</c:v>
                </c:pt>
              </c:numCache>
            </c:numRef>
          </c:val>
        </c:ser>
        <c:gapWidth val="100"/>
        <c:shape val="cylinder"/>
        <c:axId val="82935168"/>
        <c:axId val="82945152"/>
        <c:axId val="0"/>
      </c:bar3DChart>
      <c:catAx>
        <c:axId val="82935168"/>
        <c:scaling>
          <c:orientation val="minMax"/>
        </c:scaling>
        <c:axPos val="b"/>
        <c:tickLblPos val="nextTo"/>
        <c:txPr>
          <a:bodyPr/>
          <a:lstStyle/>
          <a:p>
            <a:pPr>
              <a:defRPr sz="1800"/>
            </a:pPr>
            <a:endParaRPr lang="en-US"/>
          </a:p>
        </c:txPr>
        <c:crossAx val="82945152"/>
        <c:crosses val="autoZero"/>
        <c:auto val="1"/>
        <c:lblAlgn val="ctr"/>
        <c:lblOffset val="100"/>
      </c:catAx>
      <c:valAx>
        <c:axId val="82945152"/>
        <c:scaling>
          <c:orientation val="minMax"/>
          <c:max val="16"/>
        </c:scaling>
        <c:axPos val="l"/>
        <c:majorGridlines/>
        <c:numFmt formatCode="General" sourceLinked="1"/>
        <c:tickLblPos val="nextTo"/>
        <c:txPr>
          <a:bodyPr/>
          <a:lstStyle/>
          <a:p>
            <a:pPr>
              <a:defRPr sz="1800"/>
            </a:pPr>
            <a:endParaRPr lang="en-US"/>
          </a:p>
        </c:txPr>
        <c:crossAx val="82935168"/>
        <c:crosses val="autoZero"/>
        <c:crossBetween val="between"/>
        <c:majorUnit val="2"/>
      </c:valAx>
    </c:plotArea>
    <c:legend>
      <c:legendPos val="r"/>
      <c:layout>
        <c:manualLayout>
          <c:xMode val="edge"/>
          <c:yMode val="edge"/>
          <c:x val="0.83329206320002169"/>
          <c:y val="0.32978384645013176"/>
          <c:w val="0.1433563039667515"/>
          <c:h val="0.33606290114064108"/>
        </c:manualLayout>
      </c:layout>
      <c:txPr>
        <a:bodyPr/>
        <a:lstStyle/>
        <a:p>
          <a:pPr rtl="0">
            <a:defRPr sz="1800"/>
          </a:pPr>
          <a:endParaRPr lang="en-US"/>
        </a:p>
      </c:txPr>
    </c:legend>
    <c:plotVisOnly val="1"/>
  </c:chart>
  <c:spPr>
    <a:ln>
      <a:noFill/>
    </a:ln>
  </c:spPr>
</c:chartSpace>
</file>

<file path=xl/charts/chart3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Average All-In Cost of Term Debt</a:t>
            </a:r>
            <a:endParaRPr lang="en-US" sz="2400"/>
          </a:p>
          <a:p>
            <a:pPr>
              <a:defRPr/>
            </a:pPr>
            <a:r>
              <a:rPr lang="en-US" sz="1800" b="0"/>
              <a:t>Cumulative</a:t>
            </a:r>
            <a:r>
              <a:rPr lang="en-US" sz="1800" b="0" baseline="0"/>
              <a:t> Responses from Q4 '09 thru Q3 '10</a:t>
            </a:r>
            <a:endParaRPr lang="en-US" sz="1800" b="0"/>
          </a:p>
        </c:rich>
      </c:tx>
      <c:layout>
        <c:manualLayout>
          <c:xMode val="edge"/>
          <c:yMode val="edge"/>
          <c:x val="0.20492753863772142"/>
          <c:y val="2.0180178805918169E-2"/>
        </c:manualLayout>
      </c:layout>
    </c:title>
    <c:view3D>
      <c:rotX val="30"/>
      <c:rotY val="0"/>
      <c:depthPercent val="80"/>
      <c:rAngAx val="1"/>
    </c:view3D>
    <c:plotArea>
      <c:layout>
        <c:manualLayout>
          <c:layoutTarget val="inner"/>
          <c:xMode val="edge"/>
          <c:yMode val="edge"/>
          <c:x val="1.9090895047745474E-2"/>
          <c:y val="0.16868611463866987"/>
          <c:w val="0.7744041941522295"/>
          <c:h val="0.74115726810591054"/>
        </c:manualLayout>
      </c:layout>
      <c:bar3DChart>
        <c:barDir val="col"/>
        <c:grouping val="clustered"/>
        <c:ser>
          <c:idx val="0"/>
          <c:order val="0"/>
          <c:tx>
            <c:strRef>
              <c:f>'Q13 - Term Debt'!$B$175</c:f>
              <c:strCache>
                <c:ptCount val="1"/>
                <c:pt idx="0">
                  <c:v>0 &lt; 4%</c:v>
                </c:pt>
              </c:strCache>
            </c:strRef>
          </c:tx>
          <c:cat>
            <c:strRef>
              <c:f>'Q13 - Term Debt'!$A$176:$A$179</c:f>
              <c:strCache>
                <c:ptCount val="4"/>
                <c:pt idx="0">
                  <c:v>Wind</c:v>
                </c:pt>
                <c:pt idx="1">
                  <c:v>PV (&lt; 1 MW)</c:v>
                </c:pt>
                <c:pt idx="2">
                  <c:v>PV (&gt;= 1 MW)</c:v>
                </c:pt>
                <c:pt idx="3">
                  <c:v>Solar - CSP</c:v>
                </c:pt>
              </c:strCache>
            </c:strRef>
          </c:cat>
          <c:val>
            <c:numRef>
              <c:f>'Q13 - Term Debt'!$B$176:$B$179</c:f>
              <c:numCache>
                <c:formatCode>General</c:formatCode>
                <c:ptCount val="4"/>
                <c:pt idx="0">
                  <c:v>2</c:v>
                </c:pt>
                <c:pt idx="1">
                  <c:v>3</c:v>
                </c:pt>
                <c:pt idx="2">
                  <c:v>3</c:v>
                </c:pt>
                <c:pt idx="3">
                  <c:v>2</c:v>
                </c:pt>
              </c:numCache>
            </c:numRef>
          </c:val>
        </c:ser>
        <c:ser>
          <c:idx val="1"/>
          <c:order val="1"/>
          <c:tx>
            <c:strRef>
              <c:f>'Q13 - Term Debt'!$C$175</c:f>
              <c:strCache>
                <c:ptCount val="1"/>
                <c:pt idx="0">
                  <c:v>4 &lt; 5.5%</c:v>
                </c:pt>
              </c:strCache>
            </c:strRef>
          </c:tx>
          <c:cat>
            <c:strRef>
              <c:f>'Q13 - Term Debt'!$A$176:$A$179</c:f>
              <c:strCache>
                <c:ptCount val="4"/>
                <c:pt idx="0">
                  <c:v>Wind</c:v>
                </c:pt>
                <c:pt idx="1">
                  <c:v>PV (&lt; 1 MW)</c:v>
                </c:pt>
                <c:pt idx="2">
                  <c:v>PV (&gt;= 1 MW)</c:v>
                </c:pt>
                <c:pt idx="3">
                  <c:v>Solar - CSP</c:v>
                </c:pt>
              </c:strCache>
            </c:strRef>
          </c:cat>
          <c:val>
            <c:numRef>
              <c:f>'Q13 - Term Debt'!$C$176:$C$179</c:f>
              <c:numCache>
                <c:formatCode>General</c:formatCode>
                <c:ptCount val="4"/>
                <c:pt idx="0">
                  <c:v>0</c:v>
                </c:pt>
                <c:pt idx="1">
                  <c:v>2</c:v>
                </c:pt>
                <c:pt idx="2">
                  <c:v>0</c:v>
                </c:pt>
                <c:pt idx="3">
                  <c:v>0</c:v>
                </c:pt>
              </c:numCache>
            </c:numRef>
          </c:val>
        </c:ser>
        <c:ser>
          <c:idx val="2"/>
          <c:order val="2"/>
          <c:tx>
            <c:strRef>
              <c:f>'Q13 - Term Debt'!$D$175</c:f>
              <c:strCache>
                <c:ptCount val="1"/>
                <c:pt idx="0">
                  <c:v>5.5 &lt; 7%</c:v>
                </c:pt>
              </c:strCache>
            </c:strRef>
          </c:tx>
          <c:cat>
            <c:strRef>
              <c:f>'Q13 - Term Debt'!$A$176:$A$179</c:f>
              <c:strCache>
                <c:ptCount val="4"/>
                <c:pt idx="0">
                  <c:v>Wind</c:v>
                </c:pt>
                <c:pt idx="1">
                  <c:v>PV (&lt; 1 MW)</c:v>
                </c:pt>
                <c:pt idx="2">
                  <c:v>PV (&gt;= 1 MW)</c:v>
                </c:pt>
                <c:pt idx="3">
                  <c:v>Solar - CSP</c:v>
                </c:pt>
              </c:strCache>
            </c:strRef>
          </c:cat>
          <c:val>
            <c:numRef>
              <c:f>'Q13 - Term Debt'!$D$176:$D$179</c:f>
              <c:numCache>
                <c:formatCode>General</c:formatCode>
                <c:ptCount val="4"/>
                <c:pt idx="0">
                  <c:v>2</c:v>
                </c:pt>
                <c:pt idx="1">
                  <c:v>7</c:v>
                </c:pt>
                <c:pt idx="2">
                  <c:v>6</c:v>
                </c:pt>
                <c:pt idx="3">
                  <c:v>0</c:v>
                </c:pt>
              </c:numCache>
            </c:numRef>
          </c:val>
        </c:ser>
        <c:ser>
          <c:idx val="3"/>
          <c:order val="3"/>
          <c:tx>
            <c:strRef>
              <c:f>'Q13 - Term Debt'!$E$175</c:f>
              <c:strCache>
                <c:ptCount val="1"/>
                <c:pt idx="0">
                  <c:v>7 &lt; 8.5%</c:v>
                </c:pt>
              </c:strCache>
            </c:strRef>
          </c:tx>
          <c:cat>
            <c:strRef>
              <c:f>'Q13 - Term Debt'!$A$176:$A$179</c:f>
              <c:strCache>
                <c:ptCount val="4"/>
                <c:pt idx="0">
                  <c:v>Wind</c:v>
                </c:pt>
                <c:pt idx="1">
                  <c:v>PV (&lt; 1 MW)</c:v>
                </c:pt>
                <c:pt idx="2">
                  <c:v>PV (&gt;= 1 MW)</c:v>
                </c:pt>
                <c:pt idx="3">
                  <c:v>Solar - CSP</c:v>
                </c:pt>
              </c:strCache>
            </c:strRef>
          </c:cat>
          <c:val>
            <c:numRef>
              <c:f>'Q13 - Term Debt'!$E$176:$E$179</c:f>
              <c:numCache>
                <c:formatCode>General</c:formatCode>
                <c:ptCount val="4"/>
                <c:pt idx="0">
                  <c:v>7</c:v>
                </c:pt>
                <c:pt idx="1">
                  <c:v>8</c:v>
                </c:pt>
                <c:pt idx="2">
                  <c:v>13</c:v>
                </c:pt>
                <c:pt idx="3">
                  <c:v>1</c:v>
                </c:pt>
              </c:numCache>
            </c:numRef>
          </c:val>
        </c:ser>
        <c:ser>
          <c:idx val="4"/>
          <c:order val="4"/>
          <c:tx>
            <c:strRef>
              <c:f>'Q13 - Term Debt'!$F$175</c:f>
              <c:strCache>
                <c:ptCount val="1"/>
                <c:pt idx="0">
                  <c:v>8.5 &lt; 10%</c:v>
                </c:pt>
              </c:strCache>
            </c:strRef>
          </c:tx>
          <c:cat>
            <c:strRef>
              <c:f>'Q13 - Term Debt'!$A$176:$A$179</c:f>
              <c:strCache>
                <c:ptCount val="4"/>
                <c:pt idx="0">
                  <c:v>Wind</c:v>
                </c:pt>
                <c:pt idx="1">
                  <c:v>PV (&lt; 1 MW)</c:v>
                </c:pt>
                <c:pt idx="2">
                  <c:v>PV (&gt;= 1 MW)</c:v>
                </c:pt>
                <c:pt idx="3">
                  <c:v>Solar - CSP</c:v>
                </c:pt>
              </c:strCache>
            </c:strRef>
          </c:cat>
          <c:val>
            <c:numRef>
              <c:f>'Q13 - Term Debt'!$F$176:$F$179</c:f>
              <c:numCache>
                <c:formatCode>General</c:formatCode>
                <c:ptCount val="4"/>
                <c:pt idx="0">
                  <c:v>0</c:v>
                </c:pt>
                <c:pt idx="1">
                  <c:v>4</c:v>
                </c:pt>
                <c:pt idx="2">
                  <c:v>0</c:v>
                </c:pt>
                <c:pt idx="3">
                  <c:v>2</c:v>
                </c:pt>
              </c:numCache>
            </c:numRef>
          </c:val>
        </c:ser>
        <c:ser>
          <c:idx val="5"/>
          <c:order val="5"/>
          <c:tx>
            <c:strRef>
              <c:f>'Q13 - Term Debt'!$G$175</c:f>
              <c:strCache>
                <c:ptCount val="1"/>
                <c:pt idx="0">
                  <c:v>10% +</c:v>
                </c:pt>
              </c:strCache>
            </c:strRef>
          </c:tx>
          <c:cat>
            <c:strRef>
              <c:f>'Q13 - Term Debt'!$A$176:$A$179</c:f>
              <c:strCache>
                <c:ptCount val="4"/>
                <c:pt idx="0">
                  <c:v>Wind</c:v>
                </c:pt>
                <c:pt idx="1">
                  <c:v>PV (&lt; 1 MW)</c:v>
                </c:pt>
                <c:pt idx="2">
                  <c:v>PV (&gt;= 1 MW)</c:v>
                </c:pt>
                <c:pt idx="3">
                  <c:v>Solar - CSP</c:v>
                </c:pt>
              </c:strCache>
            </c:strRef>
          </c:cat>
          <c:val>
            <c:numRef>
              <c:f>'Q13 - Term Debt'!$G$176:$G$179</c:f>
              <c:numCache>
                <c:formatCode>General</c:formatCode>
                <c:ptCount val="4"/>
                <c:pt idx="0">
                  <c:v>0</c:v>
                </c:pt>
                <c:pt idx="1">
                  <c:v>2</c:v>
                </c:pt>
                <c:pt idx="2">
                  <c:v>4</c:v>
                </c:pt>
                <c:pt idx="3">
                  <c:v>1</c:v>
                </c:pt>
              </c:numCache>
            </c:numRef>
          </c:val>
        </c:ser>
        <c:gapWidth val="100"/>
        <c:shape val="box"/>
        <c:axId val="91834240"/>
        <c:axId val="91835776"/>
        <c:axId val="0"/>
      </c:bar3DChart>
      <c:catAx>
        <c:axId val="91834240"/>
        <c:scaling>
          <c:orientation val="minMax"/>
        </c:scaling>
        <c:axPos val="b"/>
        <c:tickLblPos val="nextTo"/>
        <c:txPr>
          <a:bodyPr/>
          <a:lstStyle/>
          <a:p>
            <a:pPr>
              <a:defRPr sz="1800"/>
            </a:pPr>
            <a:endParaRPr lang="en-US"/>
          </a:p>
        </c:txPr>
        <c:crossAx val="91835776"/>
        <c:crosses val="autoZero"/>
        <c:auto val="1"/>
        <c:lblAlgn val="ctr"/>
        <c:lblOffset val="100"/>
      </c:catAx>
      <c:valAx>
        <c:axId val="91835776"/>
        <c:scaling>
          <c:orientation val="minMax"/>
          <c:max val="14"/>
        </c:scaling>
        <c:axPos val="l"/>
        <c:majorGridlines/>
        <c:numFmt formatCode="General" sourceLinked="1"/>
        <c:tickLblPos val="nextTo"/>
        <c:txPr>
          <a:bodyPr/>
          <a:lstStyle/>
          <a:p>
            <a:pPr>
              <a:defRPr sz="1800"/>
            </a:pPr>
            <a:endParaRPr lang="en-US"/>
          </a:p>
        </c:txPr>
        <c:crossAx val="91834240"/>
        <c:crosses val="autoZero"/>
        <c:crossBetween val="between"/>
        <c:majorUnit val="2"/>
      </c:valAx>
    </c:plotArea>
    <c:legend>
      <c:legendPos val="r"/>
      <c:layout>
        <c:manualLayout>
          <c:xMode val="edge"/>
          <c:yMode val="edge"/>
          <c:x val="0.83329206320002169"/>
          <c:y val="0.32978384645013176"/>
          <c:w val="0.14170930286444702"/>
          <c:h val="0.33606290114064108"/>
        </c:manualLayout>
      </c:layout>
      <c:txPr>
        <a:bodyPr/>
        <a:lstStyle/>
        <a:p>
          <a:pPr rtl="0">
            <a:defRPr sz="1800"/>
          </a:pPr>
          <a:endParaRPr lang="en-US"/>
        </a:p>
      </c:txPr>
    </c:legend>
    <c:plotVisOnly val="1"/>
  </c:chart>
  <c:spPr>
    <a:ln>
      <a:noFill/>
    </a:ln>
  </c:spPr>
</c:chartSpace>
</file>

<file path=xl/charts/chart3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Levelized Costs of Energy (cents/kWh)</a:t>
            </a:r>
            <a:endParaRPr lang="en-US" sz="2400"/>
          </a:p>
          <a:p>
            <a:pPr>
              <a:defRPr/>
            </a:pPr>
            <a:r>
              <a:rPr lang="en-US" sz="1800" b="0"/>
              <a:t>Cumulative</a:t>
            </a:r>
            <a:r>
              <a:rPr lang="en-US" sz="1800" b="0" baseline="0"/>
              <a:t> Responses from Q4 '09 thru Q3 '10</a:t>
            </a:r>
            <a:endParaRPr lang="en-US" sz="1800" b="0"/>
          </a:p>
        </c:rich>
      </c:tx>
      <c:layout>
        <c:manualLayout>
          <c:xMode val="edge"/>
          <c:yMode val="edge"/>
          <c:x val="0.20492753863772145"/>
          <c:y val="2.0180178805918172E-2"/>
        </c:manualLayout>
      </c:layout>
    </c:title>
    <c:view3D>
      <c:rotX val="20"/>
      <c:rotY val="10"/>
      <c:depthPercent val="80"/>
      <c:rAngAx val="1"/>
    </c:view3D>
    <c:plotArea>
      <c:layout>
        <c:manualLayout>
          <c:layoutTarget val="inner"/>
          <c:xMode val="edge"/>
          <c:yMode val="edge"/>
          <c:x val="1.9090895047745481E-2"/>
          <c:y val="0.16868611463866987"/>
          <c:w val="0.7744041941522295"/>
          <c:h val="0.74115726810591054"/>
        </c:manualLayout>
      </c:layout>
      <c:bar3DChart>
        <c:barDir val="col"/>
        <c:grouping val="clustered"/>
        <c:ser>
          <c:idx val="0"/>
          <c:order val="0"/>
          <c:tx>
            <c:strRef>
              <c:f>'Q14 - Cost of Energy'!$B$92</c:f>
              <c:strCache>
                <c:ptCount val="1"/>
                <c:pt idx="0">
                  <c:v>0 &lt; 5</c:v>
                </c:pt>
              </c:strCache>
            </c:strRef>
          </c:tx>
          <c:cat>
            <c:strRef>
              <c:f>'Q14 - Cost of Energy'!$A$93:$A$96</c:f>
              <c:strCache>
                <c:ptCount val="4"/>
                <c:pt idx="0">
                  <c:v>Wind</c:v>
                </c:pt>
                <c:pt idx="1">
                  <c:v>PV (&lt; 1 MW)</c:v>
                </c:pt>
                <c:pt idx="2">
                  <c:v>PV (&gt;= 1 MW)</c:v>
                </c:pt>
                <c:pt idx="3">
                  <c:v>Solar - CSP</c:v>
                </c:pt>
              </c:strCache>
            </c:strRef>
          </c:cat>
          <c:val>
            <c:numRef>
              <c:f>'Q14 - Cost of Energy'!$B$93:$B$96</c:f>
              <c:numCache>
                <c:formatCode>General</c:formatCode>
                <c:ptCount val="4"/>
                <c:pt idx="0">
                  <c:v>2</c:v>
                </c:pt>
                <c:pt idx="1">
                  <c:v>5</c:v>
                </c:pt>
                <c:pt idx="2">
                  <c:v>1</c:v>
                </c:pt>
                <c:pt idx="3">
                  <c:v>3</c:v>
                </c:pt>
              </c:numCache>
            </c:numRef>
          </c:val>
        </c:ser>
        <c:ser>
          <c:idx val="1"/>
          <c:order val="1"/>
          <c:tx>
            <c:strRef>
              <c:f>'Q14 - Cost of Energy'!$C$92</c:f>
              <c:strCache>
                <c:ptCount val="1"/>
                <c:pt idx="0">
                  <c:v>5 &lt; 7.5</c:v>
                </c:pt>
              </c:strCache>
            </c:strRef>
          </c:tx>
          <c:cat>
            <c:strRef>
              <c:f>'Q14 - Cost of Energy'!$A$93:$A$96</c:f>
              <c:strCache>
                <c:ptCount val="4"/>
                <c:pt idx="0">
                  <c:v>Wind</c:v>
                </c:pt>
                <c:pt idx="1">
                  <c:v>PV (&lt; 1 MW)</c:v>
                </c:pt>
                <c:pt idx="2">
                  <c:v>PV (&gt;= 1 MW)</c:v>
                </c:pt>
                <c:pt idx="3">
                  <c:v>Solar - CSP</c:v>
                </c:pt>
              </c:strCache>
            </c:strRef>
          </c:cat>
          <c:val>
            <c:numRef>
              <c:f>'Q14 - Cost of Energy'!$C$93:$C$96</c:f>
              <c:numCache>
                <c:formatCode>General</c:formatCode>
                <c:ptCount val="4"/>
                <c:pt idx="0">
                  <c:v>0</c:v>
                </c:pt>
                <c:pt idx="1">
                  <c:v>5</c:v>
                </c:pt>
                <c:pt idx="2">
                  <c:v>3</c:v>
                </c:pt>
                <c:pt idx="3">
                  <c:v>0</c:v>
                </c:pt>
              </c:numCache>
            </c:numRef>
          </c:val>
        </c:ser>
        <c:ser>
          <c:idx val="2"/>
          <c:order val="2"/>
          <c:tx>
            <c:strRef>
              <c:f>'Q14 - Cost of Energy'!$D$92</c:f>
              <c:strCache>
                <c:ptCount val="1"/>
                <c:pt idx="0">
                  <c:v>7.5&lt; 10</c:v>
                </c:pt>
              </c:strCache>
            </c:strRef>
          </c:tx>
          <c:cat>
            <c:strRef>
              <c:f>'Q14 - Cost of Energy'!$A$93:$A$96</c:f>
              <c:strCache>
                <c:ptCount val="4"/>
                <c:pt idx="0">
                  <c:v>Wind</c:v>
                </c:pt>
                <c:pt idx="1">
                  <c:v>PV (&lt; 1 MW)</c:v>
                </c:pt>
                <c:pt idx="2">
                  <c:v>PV (&gt;= 1 MW)</c:v>
                </c:pt>
                <c:pt idx="3">
                  <c:v>Solar - CSP</c:v>
                </c:pt>
              </c:strCache>
            </c:strRef>
          </c:cat>
          <c:val>
            <c:numRef>
              <c:f>'Q14 - Cost of Energy'!$D$93:$D$96</c:f>
              <c:numCache>
                <c:formatCode>General</c:formatCode>
                <c:ptCount val="4"/>
                <c:pt idx="0">
                  <c:v>5</c:v>
                </c:pt>
                <c:pt idx="1">
                  <c:v>8</c:v>
                </c:pt>
                <c:pt idx="2">
                  <c:v>2</c:v>
                </c:pt>
                <c:pt idx="3">
                  <c:v>1</c:v>
                </c:pt>
              </c:numCache>
            </c:numRef>
          </c:val>
        </c:ser>
        <c:ser>
          <c:idx val="3"/>
          <c:order val="3"/>
          <c:tx>
            <c:strRef>
              <c:f>'Q14 - Cost of Energy'!$E$92</c:f>
              <c:strCache>
                <c:ptCount val="1"/>
                <c:pt idx="0">
                  <c:v>10 &lt; 12.5</c:v>
                </c:pt>
              </c:strCache>
            </c:strRef>
          </c:tx>
          <c:cat>
            <c:strRef>
              <c:f>'Q14 - Cost of Energy'!$A$93:$A$96</c:f>
              <c:strCache>
                <c:ptCount val="4"/>
                <c:pt idx="0">
                  <c:v>Wind</c:v>
                </c:pt>
                <c:pt idx="1">
                  <c:v>PV (&lt; 1 MW)</c:v>
                </c:pt>
                <c:pt idx="2">
                  <c:v>PV (&gt;= 1 MW)</c:v>
                </c:pt>
                <c:pt idx="3">
                  <c:v>Solar - CSP</c:v>
                </c:pt>
              </c:strCache>
            </c:strRef>
          </c:cat>
          <c:val>
            <c:numRef>
              <c:f>'Q14 - Cost of Energy'!$E$93:$E$96</c:f>
              <c:numCache>
                <c:formatCode>General</c:formatCode>
                <c:ptCount val="4"/>
                <c:pt idx="0">
                  <c:v>1</c:v>
                </c:pt>
                <c:pt idx="1">
                  <c:v>9</c:v>
                </c:pt>
                <c:pt idx="2">
                  <c:v>7</c:v>
                </c:pt>
                <c:pt idx="3">
                  <c:v>2</c:v>
                </c:pt>
              </c:numCache>
            </c:numRef>
          </c:val>
        </c:ser>
        <c:ser>
          <c:idx val="4"/>
          <c:order val="4"/>
          <c:tx>
            <c:strRef>
              <c:f>'Q14 - Cost of Energy'!$F$92</c:f>
              <c:strCache>
                <c:ptCount val="1"/>
                <c:pt idx="0">
                  <c:v>12.5 &lt; 15</c:v>
                </c:pt>
              </c:strCache>
            </c:strRef>
          </c:tx>
          <c:cat>
            <c:strRef>
              <c:f>'Q14 - Cost of Energy'!$A$93:$A$96</c:f>
              <c:strCache>
                <c:ptCount val="4"/>
                <c:pt idx="0">
                  <c:v>Wind</c:v>
                </c:pt>
                <c:pt idx="1">
                  <c:v>PV (&lt; 1 MW)</c:v>
                </c:pt>
                <c:pt idx="2">
                  <c:v>PV (&gt;= 1 MW)</c:v>
                </c:pt>
                <c:pt idx="3">
                  <c:v>Solar - CSP</c:v>
                </c:pt>
              </c:strCache>
            </c:strRef>
          </c:cat>
          <c:val>
            <c:numRef>
              <c:f>'Q14 - Cost of Energy'!$F$93:$F$96</c:f>
              <c:numCache>
                <c:formatCode>General</c:formatCode>
                <c:ptCount val="4"/>
                <c:pt idx="0">
                  <c:v>0</c:v>
                </c:pt>
                <c:pt idx="1">
                  <c:v>5</c:v>
                </c:pt>
                <c:pt idx="2">
                  <c:v>4</c:v>
                </c:pt>
                <c:pt idx="3">
                  <c:v>1</c:v>
                </c:pt>
              </c:numCache>
            </c:numRef>
          </c:val>
        </c:ser>
        <c:ser>
          <c:idx val="5"/>
          <c:order val="5"/>
          <c:tx>
            <c:strRef>
              <c:f>'Q14 - Cost of Energy'!$G$92</c:f>
              <c:strCache>
                <c:ptCount val="1"/>
                <c:pt idx="0">
                  <c:v>15 &lt; 17.5</c:v>
                </c:pt>
              </c:strCache>
            </c:strRef>
          </c:tx>
          <c:cat>
            <c:strRef>
              <c:f>'Q14 - Cost of Energy'!$A$93:$A$96</c:f>
              <c:strCache>
                <c:ptCount val="4"/>
                <c:pt idx="0">
                  <c:v>Wind</c:v>
                </c:pt>
                <c:pt idx="1">
                  <c:v>PV (&lt; 1 MW)</c:v>
                </c:pt>
                <c:pt idx="2">
                  <c:v>PV (&gt;= 1 MW)</c:v>
                </c:pt>
                <c:pt idx="3">
                  <c:v>Solar - CSP</c:v>
                </c:pt>
              </c:strCache>
            </c:strRef>
          </c:cat>
          <c:val>
            <c:numRef>
              <c:f>'Q14 - Cost of Energy'!$G$93:$G$96</c:f>
              <c:numCache>
                <c:formatCode>General</c:formatCode>
                <c:ptCount val="4"/>
                <c:pt idx="0">
                  <c:v>0</c:v>
                </c:pt>
                <c:pt idx="1">
                  <c:v>2</c:v>
                </c:pt>
                <c:pt idx="2">
                  <c:v>4</c:v>
                </c:pt>
                <c:pt idx="3">
                  <c:v>1</c:v>
                </c:pt>
              </c:numCache>
            </c:numRef>
          </c:val>
        </c:ser>
        <c:ser>
          <c:idx val="6"/>
          <c:order val="6"/>
          <c:tx>
            <c:strRef>
              <c:f>'Q14 - Cost of Energy'!$H$92</c:f>
              <c:strCache>
                <c:ptCount val="1"/>
                <c:pt idx="0">
                  <c:v>17.5 &lt; 20</c:v>
                </c:pt>
              </c:strCache>
            </c:strRef>
          </c:tx>
          <c:cat>
            <c:strRef>
              <c:f>'Q14 - Cost of Energy'!$A$93:$A$96</c:f>
              <c:strCache>
                <c:ptCount val="4"/>
                <c:pt idx="0">
                  <c:v>Wind</c:v>
                </c:pt>
                <c:pt idx="1">
                  <c:v>PV (&lt; 1 MW)</c:v>
                </c:pt>
                <c:pt idx="2">
                  <c:v>PV (&gt;= 1 MW)</c:v>
                </c:pt>
                <c:pt idx="3">
                  <c:v>Solar - CSP</c:v>
                </c:pt>
              </c:strCache>
            </c:strRef>
          </c:cat>
          <c:val>
            <c:numRef>
              <c:f>'Q14 - Cost of Energy'!$H$93:$H$96</c:f>
              <c:numCache>
                <c:formatCode>General</c:formatCode>
                <c:ptCount val="4"/>
                <c:pt idx="0">
                  <c:v>0</c:v>
                </c:pt>
                <c:pt idx="1">
                  <c:v>5</c:v>
                </c:pt>
                <c:pt idx="2">
                  <c:v>1</c:v>
                </c:pt>
                <c:pt idx="3">
                  <c:v>0</c:v>
                </c:pt>
              </c:numCache>
            </c:numRef>
          </c:val>
        </c:ser>
        <c:ser>
          <c:idx val="7"/>
          <c:order val="7"/>
          <c:tx>
            <c:strRef>
              <c:f>'Q14 - Cost of Energy'!$I$92</c:f>
              <c:strCache>
                <c:ptCount val="1"/>
                <c:pt idx="0">
                  <c:v>20.0 &lt; 22.5</c:v>
                </c:pt>
              </c:strCache>
            </c:strRef>
          </c:tx>
          <c:cat>
            <c:strRef>
              <c:f>'Q14 - Cost of Energy'!$A$93:$A$96</c:f>
              <c:strCache>
                <c:ptCount val="4"/>
                <c:pt idx="0">
                  <c:v>Wind</c:v>
                </c:pt>
                <c:pt idx="1">
                  <c:v>PV (&lt; 1 MW)</c:v>
                </c:pt>
                <c:pt idx="2">
                  <c:v>PV (&gt;= 1 MW)</c:v>
                </c:pt>
                <c:pt idx="3">
                  <c:v>Solar - CSP</c:v>
                </c:pt>
              </c:strCache>
            </c:strRef>
          </c:cat>
          <c:val>
            <c:numRef>
              <c:f>'Q14 - Cost of Energy'!$I$93:$I$96</c:f>
              <c:numCache>
                <c:formatCode>General</c:formatCode>
                <c:ptCount val="4"/>
                <c:pt idx="0">
                  <c:v>0</c:v>
                </c:pt>
                <c:pt idx="1">
                  <c:v>0</c:v>
                </c:pt>
                <c:pt idx="2">
                  <c:v>1</c:v>
                </c:pt>
                <c:pt idx="3">
                  <c:v>0</c:v>
                </c:pt>
              </c:numCache>
            </c:numRef>
          </c:val>
        </c:ser>
        <c:ser>
          <c:idx val="8"/>
          <c:order val="8"/>
          <c:tx>
            <c:strRef>
              <c:f>'Q14 - Cost of Energy'!$J$92</c:f>
              <c:strCache>
                <c:ptCount val="1"/>
                <c:pt idx="0">
                  <c:v>22.5 +</c:v>
                </c:pt>
              </c:strCache>
            </c:strRef>
          </c:tx>
          <c:cat>
            <c:strRef>
              <c:f>'Q14 - Cost of Energy'!$A$93:$A$96</c:f>
              <c:strCache>
                <c:ptCount val="4"/>
                <c:pt idx="0">
                  <c:v>Wind</c:v>
                </c:pt>
                <c:pt idx="1">
                  <c:v>PV (&lt; 1 MW)</c:v>
                </c:pt>
                <c:pt idx="2">
                  <c:v>PV (&gt;= 1 MW)</c:v>
                </c:pt>
                <c:pt idx="3">
                  <c:v>Solar - CSP</c:v>
                </c:pt>
              </c:strCache>
            </c:strRef>
          </c:cat>
          <c:val>
            <c:numRef>
              <c:f>'Q14 - Cost of Energy'!$J$93:$J$96</c:f>
              <c:numCache>
                <c:formatCode>General</c:formatCode>
                <c:ptCount val="4"/>
                <c:pt idx="0">
                  <c:v>0</c:v>
                </c:pt>
                <c:pt idx="1">
                  <c:v>2</c:v>
                </c:pt>
                <c:pt idx="2">
                  <c:v>3</c:v>
                </c:pt>
                <c:pt idx="3">
                  <c:v>0</c:v>
                </c:pt>
              </c:numCache>
            </c:numRef>
          </c:val>
        </c:ser>
        <c:gapWidth val="100"/>
        <c:shape val="box"/>
        <c:axId val="92092672"/>
        <c:axId val="92119040"/>
        <c:axId val="0"/>
      </c:bar3DChart>
      <c:catAx>
        <c:axId val="92092672"/>
        <c:scaling>
          <c:orientation val="minMax"/>
        </c:scaling>
        <c:axPos val="b"/>
        <c:tickLblPos val="nextTo"/>
        <c:txPr>
          <a:bodyPr/>
          <a:lstStyle/>
          <a:p>
            <a:pPr>
              <a:defRPr sz="1800"/>
            </a:pPr>
            <a:endParaRPr lang="en-US"/>
          </a:p>
        </c:txPr>
        <c:crossAx val="92119040"/>
        <c:crosses val="autoZero"/>
        <c:auto val="1"/>
        <c:lblAlgn val="ctr"/>
        <c:lblOffset val="100"/>
      </c:catAx>
      <c:valAx>
        <c:axId val="92119040"/>
        <c:scaling>
          <c:orientation val="minMax"/>
          <c:max val="10"/>
        </c:scaling>
        <c:axPos val="l"/>
        <c:majorGridlines/>
        <c:numFmt formatCode="General" sourceLinked="1"/>
        <c:tickLblPos val="nextTo"/>
        <c:txPr>
          <a:bodyPr/>
          <a:lstStyle/>
          <a:p>
            <a:pPr>
              <a:defRPr sz="1800"/>
            </a:pPr>
            <a:endParaRPr lang="en-US"/>
          </a:p>
        </c:txPr>
        <c:crossAx val="92092672"/>
        <c:crosses val="autoZero"/>
        <c:crossBetween val="between"/>
        <c:majorUnit val="1"/>
      </c:valAx>
    </c:plotArea>
    <c:legend>
      <c:legendPos val="r"/>
      <c:layout>
        <c:manualLayout>
          <c:xMode val="edge"/>
          <c:yMode val="edge"/>
          <c:x val="0.83329206320002169"/>
          <c:y val="0.32978384645013176"/>
          <c:w val="0.15624734136187296"/>
          <c:h val="0.50409435171096129"/>
        </c:manualLayout>
      </c:layout>
      <c:txPr>
        <a:bodyPr/>
        <a:lstStyle/>
        <a:p>
          <a:pPr rtl="0">
            <a:defRPr sz="1800"/>
          </a:pPr>
          <a:endParaRPr lang="en-US"/>
        </a:p>
      </c:txPr>
    </c:legend>
    <c:plotVisOnly val="1"/>
  </c:chart>
  <c:spPr>
    <a:ln>
      <a:noFill/>
    </a:ln>
  </c:spPr>
</c:chartSpace>
</file>

<file path=xl/charts/chart3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Levelized Costs of Energy (cents/kWh): PV &lt; 1MW</a:t>
            </a:r>
            <a:endParaRPr lang="en-US" sz="2400"/>
          </a:p>
          <a:p>
            <a:pPr>
              <a:defRPr/>
            </a:pPr>
            <a:r>
              <a:rPr lang="en-US" sz="1800" b="0"/>
              <a:t>Cumulative</a:t>
            </a:r>
            <a:r>
              <a:rPr lang="en-US" sz="1800" b="0" baseline="0"/>
              <a:t> Responses from Q4 '09 thru Q3 '10</a:t>
            </a:r>
            <a:endParaRPr lang="en-US" sz="1800" b="0"/>
          </a:p>
        </c:rich>
      </c:tx>
      <c:layout>
        <c:manualLayout>
          <c:xMode val="edge"/>
          <c:yMode val="edge"/>
          <c:x val="0.12586871901425709"/>
          <c:y val="1.2108107283550901E-2"/>
        </c:manualLayout>
      </c:layout>
    </c:title>
    <c:plotArea>
      <c:layout>
        <c:manualLayout>
          <c:layoutTarget val="inner"/>
          <c:xMode val="edge"/>
          <c:yMode val="edge"/>
          <c:x val="0.10515676079715452"/>
          <c:y val="0.16868611463866987"/>
          <c:w val="0.58407740616981574"/>
          <c:h val="0.74115726810591054"/>
        </c:manualLayout>
      </c:layout>
      <c:barChart>
        <c:barDir val="col"/>
        <c:grouping val="clustered"/>
        <c:ser>
          <c:idx val="0"/>
          <c:order val="0"/>
          <c:tx>
            <c:strRef>
              <c:f>'Q14 - Cost of Energy'!$B$101</c:f>
              <c:strCache>
                <c:ptCount val="1"/>
                <c:pt idx="0">
                  <c:v>0 &lt; 5</c:v>
                </c:pt>
              </c:strCache>
            </c:strRef>
          </c:tx>
          <c:cat>
            <c:strRef>
              <c:f>'Q14 - Cost of Energy'!$A$102:$A$105</c:f>
              <c:strCache>
                <c:ptCount val="4"/>
                <c:pt idx="0">
                  <c:v>Q409</c:v>
                </c:pt>
                <c:pt idx="1">
                  <c:v>Q110</c:v>
                </c:pt>
                <c:pt idx="2">
                  <c:v>Q210</c:v>
                </c:pt>
                <c:pt idx="3">
                  <c:v>Q310</c:v>
                </c:pt>
              </c:strCache>
            </c:strRef>
          </c:cat>
          <c:val>
            <c:numRef>
              <c:f>'Q14 - Cost of Energy'!$B$102:$B$105</c:f>
              <c:numCache>
                <c:formatCode>General</c:formatCode>
                <c:ptCount val="4"/>
                <c:pt idx="0">
                  <c:v>1</c:v>
                </c:pt>
                <c:pt idx="1">
                  <c:v>1</c:v>
                </c:pt>
                <c:pt idx="2">
                  <c:v>2</c:v>
                </c:pt>
                <c:pt idx="3">
                  <c:v>1</c:v>
                </c:pt>
              </c:numCache>
            </c:numRef>
          </c:val>
        </c:ser>
        <c:ser>
          <c:idx val="1"/>
          <c:order val="1"/>
          <c:tx>
            <c:strRef>
              <c:f>'Q14 - Cost of Energy'!$C$101</c:f>
              <c:strCache>
                <c:ptCount val="1"/>
                <c:pt idx="0">
                  <c:v>5 &lt; 7.5</c:v>
                </c:pt>
              </c:strCache>
            </c:strRef>
          </c:tx>
          <c:cat>
            <c:strRef>
              <c:f>'Q14 - Cost of Energy'!$A$102:$A$105</c:f>
              <c:strCache>
                <c:ptCount val="4"/>
                <c:pt idx="0">
                  <c:v>Q409</c:v>
                </c:pt>
                <c:pt idx="1">
                  <c:v>Q110</c:v>
                </c:pt>
                <c:pt idx="2">
                  <c:v>Q210</c:v>
                </c:pt>
                <c:pt idx="3">
                  <c:v>Q310</c:v>
                </c:pt>
              </c:strCache>
            </c:strRef>
          </c:cat>
          <c:val>
            <c:numRef>
              <c:f>'Q14 - Cost of Energy'!$C$102:$C$105</c:f>
              <c:numCache>
                <c:formatCode>General</c:formatCode>
                <c:ptCount val="4"/>
                <c:pt idx="0">
                  <c:v>0</c:v>
                </c:pt>
                <c:pt idx="1">
                  <c:v>1</c:v>
                </c:pt>
                <c:pt idx="2">
                  <c:v>2</c:v>
                </c:pt>
                <c:pt idx="3">
                  <c:v>2</c:v>
                </c:pt>
              </c:numCache>
            </c:numRef>
          </c:val>
        </c:ser>
        <c:ser>
          <c:idx val="2"/>
          <c:order val="2"/>
          <c:tx>
            <c:strRef>
              <c:f>'Q14 - Cost of Energy'!$D$101</c:f>
              <c:strCache>
                <c:ptCount val="1"/>
                <c:pt idx="0">
                  <c:v>7.5&lt; 10</c:v>
                </c:pt>
              </c:strCache>
            </c:strRef>
          </c:tx>
          <c:cat>
            <c:strRef>
              <c:f>'Q14 - Cost of Energy'!$A$102:$A$105</c:f>
              <c:strCache>
                <c:ptCount val="4"/>
                <c:pt idx="0">
                  <c:v>Q409</c:v>
                </c:pt>
                <c:pt idx="1">
                  <c:v>Q110</c:v>
                </c:pt>
                <c:pt idx="2">
                  <c:v>Q210</c:v>
                </c:pt>
                <c:pt idx="3">
                  <c:v>Q310</c:v>
                </c:pt>
              </c:strCache>
            </c:strRef>
          </c:cat>
          <c:val>
            <c:numRef>
              <c:f>'Q14 - Cost of Energy'!$D$102:$D$105</c:f>
              <c:numCache>
                <c:formatCode>General</c:formatCode>
                <c:ptCount val="4"/>
                <c:pt idx="0">
                  <c:v>2</c:v>
                </c:pt>
                <c:pt idx="1">
                  <c:v>1</c:v>
                </c:pt>
                <c:pt idx="2">
                  <c:v>3</c:v>
                </c:pt>
                <c:pt idx="3">
                  <c:v>2</c:v>
                </c:pt>
              </c:numCache>
            </c:numRef>
          </c:val>
        </c:ser>
        <c:ser>
          <c:idx val="3"/>
          <c:order val="3"/>
          <c:tx>
            <c:strRef>
              <c:f>'Q14 - Cost of Energy'!$E$101</c:f>
              <c:strCache>
                <c:ptCount val="1"/>
                <c:pt idx="0">
                  <c:v>10 &lt; 12.5</c:v>
                </c:pt>
              </c:strCache>
            </c:strRef>
          </c:tx>
          <c:cat>
            <c:strRef>
              <c:f>'Q14 - Cost of Energy'!$A$102:$A$105</c:f>
              <c:strCache>
                <c:ptCount val="4"/>
                <c:pt idx="0">
                  <c:v>Q409</c:v>
                </c:pt>
                <c:pt idx="1">
                  <c:v>Q110</c:v>
                </c:pt>
                <c:pt idx="2">
                  <c:v>Q210</c:v>
                </c:pt>
                <c:pt idx="3">
                  <c:v>Q310</c:v>
                </c:pt>
              </c:strCache>
            </c:strRef>
          </c:cat>
          <c:val>
            <c:numRef>
              <c:f>'Q14 - Cost of Energy'!$E$102:$E$105</c:f>
              <c:numCache>
                <c:formatCode>General</c:formatCode>
                <c:ptCount val="4"/>
                <c:pt idx="0">
                  <c:v>3</c:v>
                </c:pt>
                <c:pt idx="1">
                  <c:v>0</c:v>
                </c:pt>
                <c:pt idx="2">
                  <c:v>5</c:v>
                </c:pt>
                <c:pt idx="3">
                  <c:v>1</c:v>
                </c:pt>
              </c:numCache>
            </c:numRef>
          </c:val>
        </c:ser>
        <c:ser>
          <c:idx val="4"/>
          <c:order val="4"/>
          <c:tx>
            <c:strRef>
              <c:f>'Q14 - Cost of Energy'!$F$101</c:f>
              <c:strCache>
                <c:ptCount val="1"/>
                <c:pt idx="0">
                  <c:v>12.5 &lt; 15</c:v>
                </c:pt>
              </c:strCache>
            </c:strRef>
          </c:tx>
          <c:cat>
            <c:strRef>
              <c:f>'Q14 - Cost of Energy'!$A$102:$A$105</c:f>
              <c:strCache>
                <c:ptCount val="4"/>
                <c:pt idx="0">
                  <c:v>Q409</c:v>
                </c:pt>
                <c:pt idx="1">
                  <c:v>Q110</c:v>
                </c:pt>
                <c:pt idx="2">
                  <c:v>Q210</c:v>
                </c:pt>
                <c:pt idx="3">
                  <c:v>Q310</c:v>
                </c:pt>
              </c:strCache>
            </c:strRef>
          </c:cat>
          <c:val>
            <c:numRef>
              <c:f>'Q14 - Cost of Energy'!$F$102:$F$105</c:f>
              <c:numCache>
                <c:formatCode>General</c:formatCode>
                <c:ptCount val="4"/>
                <c:pt idx="0">
                  <c:v>1</c:v>
                </c:pt>
                <c:pt idx="1">
                  <c:v>1</c:v>
                </c:pt>
                <c:pt idx="2">
                  <c:v>2</c:v>
                </c:pt>
                <c:pt idx="3">
                  <c:v>1</c:v>
                </c:pt>
              </c:numCache>
            </c:numRef>
          </c:val>
        </c:ser>
        <c:ser>
          <c:idx val="5"/>
          <c:order val="5"/>
          <c:tx>
            <c:strRef>
              <c:f>'Q14 - Cost of Energy'!$G$101</c:f>
              <c:strCache>
                <c:ptCount val="1"/>
                <c:pt idx="0">
                  <c:v>15 &lt; 17.5</c:v>
                </c:pt>
              </c:strCache>
            </c:strRef>
          </c:tx>
          <c:cat>
            <c:strRef>
              <c:f>'Q14 - Cost of Energy'!$A$102:$A$105</c:f>
              <c:strCache>
                <c:ptCount val="4"/>
                <c:pt idx="0">
                  <c:v>Q409</c:v>
                </c:pt>
                <c:pt idx="1">
                  <c:v>Q110</c:v>
                </c:pt>
                <c:pt idx="2">
                  <c:v>Q210</c:v>
                </c:pt>
                <c:pt idx="3">
                  <c:v>Q310</c:v>
                </c:pt>
              </c:strCache>
            </c:strRef>
          </c:cat>
          <c:val>
            <c:numRef>
              <c:f>'Q14 - Cost of Energy'!$G$102:$G$105</c:f>
              <c:numCache>
                <c:formatCode>General</c:formatCode>
                <c:ptCount val="4"/>
                <c:pt idx="0">
                  <c:v>1</c:v>
                </c:pt>
                <c:pt idx="1">
                  <c:v>1</c:v>
                </c:pt>
                <c:pt idx="2">
                  <c:v>0</c:v>
                </c:pt>
                <c:pt idx="3">
                  <c:v>0</c:v>
                </c:pt>
              </c:numCache>
            </c:numRef>
          </c:val>
        </c:ser>
        <c:ser>
          <c:idx val="6"/>
          <c:order val="6"/>
          <c:tx>
            <c:strRef>
              <c:f>'Q14 - Cost of Energy'!$H$101</c:f>
              <c:strCache>
                <c:ptCount val="1"/>
                <c:pt idx="0">
                  <c:v>17.5 &lt; 20</c:v>
                </c:pt>
              </c:strCache>
            </c:strRef>
          </c:tx>
          <c:cat>
            <c:strRef>
              <c:f>'Q14 - Cost of Energy'!$A$102:$A$105</c:f>
              <c:strCache>
                <c:ptCount val="4"/>
                <c:pt idx="0">
                  <c:v>Q409</c:v>
                </c:pt>
                <c:pt idx="1">
                  <c:v>Q110</c:v>
                </c:pt>
                <c:pt idx="2">
                  <c:v>Q210</c:v>
                </c:pt>
                <c:pt idx="3">
                  <c:v>Q310</c:v>
                </c:pt>
              </c:strCache>
            </c:strRef>
          </c:cat>
          <c:val>
            <c:numRef>
              <c:f>'Q14 - Cost of Energy'!$H$102:$H$105</c:f>
              <c:numCache>
                <c:formatCode>General</c:formatCode>
                <c:ptCount val="4"/>
                <c:pt idx="0">
                  <c:v>1</c:v>
                </c:pt>
                <c:pt idx="1">
                  <c:v>0</c:v>
                </c:pt>
                <c:pt idx="2">
                  <c:v>3</c:v>
                </c:pt>
                <c:pt idx="3">
                  <c:v>1</c:v>
                </c:pt>
              </c:numCache>
            </c:numRef>
          </c:val>
        </c:ser>
        <c:ser>
          <c:idx val="7"/>
          <c:order val="7"/>
          <c:tx>
            <c:strRef>
              <c:f>'Q14 - Cost of Energy'!$I$101</c:f>
              <c:strCache>
                <c:ptCount val="1"/>
                <c:pt idx="0">
                  <c:v>20.0 &lt; 22.5</c:v>
                </c:pt>
              </c:strCache>
            </c:strRef>
          </c:tx>
          <c:cat>
            <c:strRef>
              <c:f>'Q14 - Cost of Energy'!$A$102:$A$105</c:f>
              <c:strCache>
                <c:ptCount val="4"/>
                <c:pt idx="0">
                  <c:v>Q409</c:v>
                </c:pt>
                <c:pt idx="1">
                  <c:v>Q110</c:v>
                </c:pt>
                <c:pt idx="2">
                  <c:v>Q210</c:v>
                </c:pt>
                <c:pt idx="3">
                  <c:v>Q310</c:v>
                </c:pt>
              </c:strCache>
            </c:strRef>
          </c:cat>
          <c:val>
            <c:numRef>
              <c:f>'Q14 - Cost of Energy'!$I$102:$I$105</c:f>
              <c:numCache>
                <c:formatCode>General</c:formatCode>
                <c:ptCount val="4"/>
                <c:pt idx="0">
                  <c:v>0</c:v>
                </c:pt>
                <c:pt idx="1">
                  <c:v>0</c:v>
                </c:pt>
                <c:pt idx="2">
                  <c:v>0</c:v>
                </c:pt>
                <c:pt idx="3">
                  <c:v>0</c:v>
                </c:pt>
              </c:numCache>
            </c:numRef>
          </c:val>
        </c:ser>
        <c:ser>
          <c:idx val="8"/>
          <c:order val="8"/>
          <c:tx>
            <c:strRef>
              <c:f>'Q14 - Cost of Energy'!$J$101</c:f>
              <c:strCache>
                <c:ptCount val="1"/>
                <c:pt idx="0">
                  <c:v>22.5 +</c:v>
                </c:pt>
              </c:strCache>
            </c:strRef>
          </c:tx>
          <c:cat>
            <c:strRef>
              <c:f>'Q14 - Cost of Energy'!$A$102:$A$105</c:f>
              <c:strCache>
                <c:ptCount val="4"/>
                <c:pt idx="0">
                  <c:v>Q409</c:v>
                </c:pt>
                <c:pt idx="1">
                  <c:v>Q110</c:v>
                </c:pt>
                <c:pt idx="2">
                  <c:v>Q210</c:v>
                </c:pt>
                <c:pt idx="3">
                  <c:v>Q310</c:v>
                </c:pt>
              </c:strCache>
            </c:strRef>
          </c:cat>
          <c:val>
            <c:numRef>
              <c:f>'Q14 - Cost of Energy'!$J$102:$J$105</c:f>
              <c:numCache>
                <c:formatCode>General</c:formatCode>
                <c:ptCount val="4"/>
                <c:pt idx="0">
                  <c:v>0</c:v>
                </c:pt>
                <c:pt idx="1">
                  <c:v>0</c:v>
                </c:pt>
                <c:pt idx="2">
                  <c:v>1</c:v>
                </c:pt>
                <c:pt idx="3">
                  <c:v>1</c:v>
                </c:pt>
              </c:numCache>
            </c:numRef>
          </c:val>
        </c:ser>
        <c:gapWidth val="100"/>
        <c:axId val="92274688"/>
        <c:axId val="92276608"/>
      </c:barChart>
      <c:lineChart>
        <c:grouping val="standard"/>
        <c:ser>
          <c:idx val="9"/>
          <c:order val="9"/>
          <c:tx>
            <c:strRef>
              <c:f>'Q14 - Cost of Energy'!$L$101</c:f>
              <c:strCache>
                <c:ptCount val="1"/>
                <c:pt idx="0">
                  <c:v>Wtd. Average</c:v>
                </c:pt>
              </c:strCache>
            </c:strRef>
          </c:tx>
          <c:spPr>
            <a:ln>
              <a:noFill/>
            </a:ln>
          </c:spPr>
          <c:marker>
            <c:symbol val="star"/>
            <c:size val="16"/>
            <c:spPr>
              <a:noFill/>
              <a:ln>
                <a:solidFill>
                  <a:sysClr val="windowText" lastClr="000000"/>
                </a:solidFill>
              </a:ln>
            </c:spPr>
          </c:marker>
          <c:cat>
            <c:strRef>
              <c:f>'Q14 - Cost of Energy'!$A$102:$A$105</c:f>
              <c:strCache>
                <c:ptCount val="4"/>
                <c:pt idx="0">
                  <c:v>Q409</c:v>
                </c:pt>
                <c:pt idx="1">
                  <c:v>Q110</c:v>
                </c:pt>
                <c:pt idx="2">
                  <c:v>Q210</c:v>
                </c:pt>
                <c:pt idx="3">
                  <c:v>Q310</c:v>
                </c:pt>
              </c:strCache>
            </c:strRef>
          </c:cat>
          <c:val>
            <c:numRef>
              <c:f>'Q14 - Cost of Energy'!$L$102:$L$105</c:f>
              <c:numCache>
                <c:formatCode>0.00</c:formatCode>
                <c:ptCount val="4"/>
                <c:pt idx="0">
                  <c:v>11.388888888888889</c:v>
                </c:pt>
                <c:pt idx="1">
                  <c:v>9.5</c:v>
                </c:pt>
                <c:pt idx="2">
                  <c:v>11.458333333333334</c:v>
                </c:pt>
                <c:pt idx="3">
                  <c:v>10.972222222222221</c:v>
                </c:pt>
              </c:numCache>
            </c:numRef>
          </c:val>
        </c:ser>
        <c:marker val="1"/>
        <c:axId val="92284800"/>
        <c:axId val="92282880"/>
      </c:lineChart>
      <c:catAx>
        <c:axId val="92274688"/>
        <c:scaling>
          <c:orientation val="minMax"/>
        </c:scaling>
        <c:axPos val="b"/>
        <c:tickLblPos val="nextTo"/>
        <c:txPr>
          <a:bodyPr/>
          <a:lstStyle/>
          <a:p>
            <a:pPr>
              <a:defRPr sz="1800"/>
            </a:pPr>
            <a:endParaRPr lang="en-US"/>
          </a:p>
        </c:txPr>
        <c:crossAx val="92276608"/>
        <c:crosses val="autoZero"/>
        <c:auto val="1"/>
        <c:lblAlgn val="ctr"/>
        <c:lblOffset val="100"/>
      </c:catAx>
      <c:valAx>
        <c:axId val="92276608"/>
        <c:scaling>
          <c:orientation val="minMax"/>
          <c:max val="6"/>
        </c:scaling>
        <c:axPos val="l"/>
        <c:majorGridlines/>
        <c:title>
          <c:tx>
            <c:rich>
              <a:bodyPr rot="-5400000" vert="horz"/>
              <a:lstStyle/>
              <a:p>
                <a:pPr>
                  <a:defRPr/>
                </a:pPr>
                <a:r>
                  <a:rPr lang="en-US" sz="1800"/>
                  <a:t>Participants</a:t>
                </a:r>
                <a:r>
                  <a:rPr lang="en-US" sz="1800" baseline="0"/>
                  <a:t> Reporting</a:t>
                </a:r>
                <a:endParaRPr lang="en-US" sz="1800"/>
              </a:p>
            </c:rich>
          </c:tx>
          <c:layout>
            <c:manualLayout>
              <c:xMode val="edge"/>
              <c:yMode val="edge"/>
              <c:x val="6.8810454116718912E-4"/>
              <c:y val="0.36197679311217146"/>
            </c:manualLayout>
          </c:layout>
        </c:title>
        <c:numFmt formatCode="General" sourceLinked="1"/>
        <c:tickLblPos val="nextTo"/>
        <c:txPr>
          <a:bodyPr/>
          <a:lstStyle/>
          <a:p>
            <a:pPr>
              <a:defRPr sz="1600"/>
            </a:pPr>
            <a:endParaRPr lang="en-US"/>
          </a:p>
        </c:txPr>
        <c:crossAx val="92274688"/>
        <c:crosses val="autoZero"/>
        <c:crossBetween val="between"/>
        <c:majorUnit val="1"/>
      </c:valAx>
      <c:valAx>
        <c:axId val="92282880"/>
        <c:scaling>
          <c:orientation val="minMax"/>
          <c:max val="12"/>
          <c:min val="9"/>
        </c:scaling>
        <c:axPos val="r"/>
        <c:title>
          <c:tx>
            <c:rich>
              <a:bodyPr rot="5400000" vert="horz"/>
              <a:lstStyle/>
              <a:p>
                <a:pPr>
                  <a:defRPr/>
                </a:pPr>
                <a:r>
                  <a:rPr lang="en-US" sz="1800"/>
                  <a:t>Wtd. Average LCOE</a:t>
                </a:r>
              </a:p>
            </c:rich>
          </c:tx>
          <c:layout>
            <c:manualLayout>
              <c:xMode val="edge"/>
              <c:yMode val="edge"/>
              <c:x val="0.77505806062190652"/>
              <c:y val="0.38905350830025065"/>
            </c:manualLayout>
          </c:layout>
        </c:title>
        <c:numFmt formatCode="General" sourceLinked="0"/>
        <c:tickLblPos val="nextTo"/>
        <c:txPr>
          <a:bodyPr/>
          <a:lstStyle/>
          <a:p>
            <a:pPr>
              <a:defRPr sz="1600"/>
            </a:pPr>
            <a:endParaRPr lang="en-US"/>
          </a:p>
        </c:txPr>
        <c:crossAx val="92284800"/>
        <c:crosses val="max"/>
        <c:crossBetween val="between"/>
        <c:majorUnit val="0.5"/>
      </c:valAx>
      <c:catAx>
        <c:axId val="92284800"/>
        <c:scaling>
          <c:orientation val="minMax"/>
        </c:scaling>
        <c:delete val="1"/>
        <c:axPos val="b"/>
        <c:tickLblPos val="none"/>
        <c:crossAx val="92282880"/>
        <c:crosses val="autoZero"/>
        <c:auto val="1"/>
        <c:lblAlgn val="ctr"/>
        <c:lblOffset val="100"/>
      </c:catAx>
    </c:plotArea>
    <c:legend>
      <c:legendPos val="r"/>
      <c:layout>
        <c:manualLayout>
          <c:xMode val="edge"/>
          <c:yMode val="edge"/>
          <c:x val="0.82157964547802698"/>
          <c:y val="0.27529736367415275"/>
          <c:w val="0.17639996246492906"/>
          <c:h val="0.53790663854789178"/>
        </c:manualLayout>
      </c:layout>
      <c:txPr>
        <a:bodyPr/>
        <a:lstStyle/>
        <a:p>
          <a:pPr rtl="0">
            <a:defRPr sz="1600"/>
          </a:pPr>
          <a:endParaRPr lang="en-US"/>
        </a:p>
      </c:txPr>
    </c:legend>
    <c:plotVisOnly val="1"/>
    <c:dispBlanksAs val="gap"/>
  </c:chart>
  <c:spPr>
    <a:ln>
      <a:noFill/>
    </a:ln>
  </c:spPr>
</c:chartSpace>
</file>

<file path=xl/charts/chart3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400" baseline="0"/>
              <a:t>Levelized Costs of Energy (cents/kWh): PV &gt;= 1MW</a:t>
            </a:r>
            <a:endParaRPr lang="en-US" sz="2400"/>
          </a:p>
          <a:p>
            <a:pPr>
              <a:defRPr/>
            </a:pPr>
            <a:r>
              <a:rPr lang="en-US" sz="1800" b="0"/>
              <a:t>Cumulative</a:t>
            </a:r>
            <a:r>
              <a:rPr lang="en-US" sz="1800" b="0" baseline="0"/>
              <a:t> Responses from Q4 '09 thru Q3 '10</a:t>
            </a:r>
            <a:endParaRPr lang="en-US" sz="1800" b="0"/>
          </a:p>
        </c:rich>
      </c:tx>
      <c:layout>
        <c:manualLayout>
          <c:xMode val="edge"/>
          <c:yMode val="edge"/>
          <c:x val="0.12147656236850911"/>
          <c:y val="8.0720715223672693E-3"/>
        </c:manualLayout>
      </c:layout>
    </c:title>
    <c:plotArea>
      <c:layout>
        <c:manualLayout>
          <c:layoutTarget val="inner"/>
          <c:xMode val="edge"/>
          <c:yMode val="edge"/>
          <c:x val="0.10515676079715452"/>
          <c:y val="0.16868611463866987"/>
          <c:w val="0.61189439825955361"/>
          <c:h val="0.74115726810591054"/>
        </c:manualLayout>
      </c:layout>
      <c:barChart>
        <c:barDir val="col"/>
        <c:grouping val="clustered"/>
        <c:ser>
          <c:idx val="0"/>
          <c:order val="0"/>
          <c:tx>
            <c:strRef>
              <c:f>'Q14 - Cost of Energy'!$B$111</c:f>
              <c:strCache>
                <c:ptCount val="1"/>
                <c:pt idx="0">
                  <c:v>0 &lt; 5</c:v>
                </c:pt>
              </c:strCache>
            </c:strRef>
          </c:tx>
          <c:cat>
            <c:strRef>
              <c:f>'Q14 - Cost of Energy'!$A$112:$A$115</c:f>
              <c:strCache>
                <c:ptCount val="4"/>
                <c:pt idx="0">
                  <c:v>Q409</c:v>
                </c:pt>
                <c:pt idx="1">
                  <c:v>Q110</c:v>
                </c:pt>
                <c:pt idx="2">
                  <c:v>Q210</c:v>
                </c:pt>
                <c:pt idx="3">
                  <c:v>Q310</c:v>
                </c:pt>
              </c:strCache>
            </c:strRef>
          </c:cat>
          <c:val>
            <c:numRef>
              <c:f>'Q14 - Cost of Energy'!$B$112:$B$115</c:f>
              <c:numCache>
                <c:formatCode>General</c:formatCode>
                <c:ptCount val="4"/>
                <c:pt idx="0">
                  <c:v>0</c:v>
                </c:pt>
                <c:pt idx="1">
                  <c:v>0</c:v>
                </c:pt>
                <c:pt idx="2">
                  <c:v>0</c:v>
                </c:pt>
                <c:pt idx="3">
                  <c:v>1</c:v>
                </c:pt>
              </c:numCache>
            </c:numRef>
          </c:val>
        </c:ser>
        <c:ser>
          <c:idx val="1"/>
          <c:order val="1"/>
          <c:tx>
            <c:strRef>
              <c:f>'Q14 - Cost of Energy'!$C$111</c:f>
              <c:strCache>
                <c:ptCount val="1"/>
                <c:pt idx="0">
                  <c:v>5 &lt; 7.5</c:v>
                </c:pt>
              </c:strCache>
            </c:strRef>
          </c:tx>
          <c:cat>
            <c:strRef>
              <c:f>'Q14 - Cost of Energy'!$A$112:$A$115</c:f>
              <c:strCache>
                <c:ptCount val="4"/>
                <c:pt idx="0">
                  <c:v>Q409</c:v>
                </c:pt>
                <c:pt idx="1">
                  <c:v>Q110</c:v>
                </c:pt>
                <c:pt idx="2">
                  <c:v>Q210</c:v>
                </c:pt>
                <c:pt idx="3">
                  <c:v>Q310</c:v>
                </c:pt>
              </c:strCache>
            </c:strRef>
          </c:cat>
          <c:val>
            <c:numRef>
              <c:f>'Q14 - Cost of Energy'!$C$112:$C$115</c:f>
              <c:numCache>
                <c:formatCode>General</c:formatCode>
                <c:ptCount val="4"/>
                <c:pt idx="0">
                  <c:v>0</c:v>
                </c:pt>
                <c:pt idx="1">
                  <c:v>2</c:v>
                </c:pt>
                <c:pt idx="2">
                  <c:v>0</c:v>
                </c:pt>
                <c:pt idx="3">
                  <c:v>1</c:v>
                </c:pt>
              </c:numCache>
            </c:numRef>
          </c:val>
        </c:ser>
        <c:ser>
          <c:idx val="2"/>
          <c:order val="2"/>
          <c:tx>
            <c:strRef>
              <c:f>'Q14 - Cost of Energy'!$D$111</c:f>
              <c:strCache>
                <c:ptCount val="1"/>
                <c:pt idx="0">
                  <c:v>7.5&lt; 10</c:v>
                </c:pt>
              </c:strCache>
            </c:strRef>
          </c:tx>
          <c:cat>
            <c:strRef>
              <c:f>'Q14 - Cost of Energy'!$A$112:$A$115</c:f>
              <c:strCache>
                <c:ptCount val="4"/>
                <c:pt idx="0">
                  <c:v>Q409</c:v>
                </c:pt>
                <c:pt idx="1">
                  <c:v>Q110</c:v>
                </c:pt>
                <c:pt idx="2">
                  <c:v>Q210</c:v>
                </c:pt>
                <c:pt idx="3">
                  <c:v>Q310</c:v>
                </c:pt>
              </c:strCache>
            </c:strRef>
          </c:cat>
          <c:val>
            <c:numRef>
              <c:f>'Q14 - Cost of Energy'!$D$112:$D$115</c:f>
              <c:numCache>
                <c:formatCode>General</c:formatCode>
                <c:ptCount val="4"/>
                <c:pt idx="0">
                  <c:v>1</c:v>
                </c:pt>
                <c:pt idx="1">
                  <c:v>0</c:v>
                </c:pt>
                <c:pt idx="2">
                  <c:v>0</c:v>
                </c:pt>
                <c:pt idx="3">
                  <c:v>1</c:v>
                </c:pt>
              </c:numCache>
            </c:numRef>
          </c:val>
        </c:ser>
        <c:ser>
          <c:idx val="3"/>
          <c:order val="3"/>
          <c:tx>
            <c:strRef>
              <c:f>'Q14 - Cost of Energy'!$E$111</c:f>
              <c:strCache>
                <c:ptCount val="1"/>
                <c:pt idx="0">
                  <c:v>10 &lt; 12.5</c:v>
                </c:pt>
              </c:strCache>
            </c:strRef>
          </c:tx>
          <c:cat>
            <c:strRef>
              <c:f>'Q14 - Cost of Energy'!$A$112:$A$115</c:f>
              <c:strCache>
                <c:ptCount val="4"/>
                <c:pt idx="0">
                  <c:v>Q409</c:v>
                </c:pt>
                <c:pt idx="1">
                  <c:v>Q110</c:v>
                </c:pt>
                <c:pt idx="2">
                  <c:v>Q210</c:v>
                </c:pt>
                <c:pt idx="3">
                  <c:v>Q310</c:v>
                </c:pt>
              </c:strCache>
            </c:strRef>
          </c:cat>
          <c:val>
            <c:numRef>
              <c:f>'Q14 - Cost of Energy'!$E$112:$E$115</c:f>
              <c:numCache>
                <c:formatCode>General</c:formatCode>
                <c:ptCount val="4"/>
                <c:pt idx="0">
                  <c:v>3</c:v>
                </c:pt>
                <c:pt idx="1">
                  <c:v>0</c:v>
                </c:pt>
                <c:pt idx="2">
                  <c:v>2</c:v>
                </c:pt>
                <c:pt idx="3">
                  <c:v>2</c:v>
                </c:pt>
              </c:numCache>
            </c:numRef>
          </c:val>
        </c:ser>
        <c:ser>
          <c:idx val="4"/>
          <c:order val="4"/>
          <c:tx>
            <c:strRef>
              <c:f>'Q14 - Cost of Energy'!$F$111</c:f>
              <c:strCache>
                <c:ptCount val="1"/>
                <c:pt idx="0">
                  <c:v>12.5 &lt; 15</c:v>
                </c:pt>
              </c:strCache>
            </c:strRef>
          </c:tx>
          <c:cat>
            <c:strRef>
              <c:f>'Q14 - Cost of Energy'!$A$112:$A$115</c:f>
              <c:strCache>
                <c:ptCount val="4"/>
                <c:pt idx="0">
                  <c:v>Q409</c:v>
                </c:pt>
                <c:pt idx="1">
                  <c:v>Q110</c:v>
                </c:pt>
                <c:pt idx="2">
                  <c:v>Q210</c:v>
                </c:pt>
                <c:pt idx="3">
                  <c:v>Q310</c:v>
                </c:pt>
              </c:strCache>
            </c:strRef>
          </c:cat>
          <c:val>
            <c:numRef>
              <c:f>'Q14 - Cost of Energy'!$F$112:$F$115</c:f>
              <c:numCache>
                <c:formatCode>General</c:formatCode>
                <c:ptCount val="4"/>
                <c:pt idx="0">
                  <c:v>1</c:v>
                </c:pt>
                <c:pt idx="1">
                  <c:v>2</c:v>
                </c:pt>
                <c:pt idx="2">
                  <c:v>1</c:v>
                </c:pt>
                <c:pt idx="3">
                  <c:v>0</c:v>
                </c:pt>
              </c:numCache>
            </c:numRef>
          </c:val>
        </c:ser>
        <c:ser>
          <c:idx val="5"/>
          <c:order val="5"/>
          <c:tx>
            <c:strRef>
              <c:f>'Q14 - Cost of Energy'!$G$111</c:f>
              <c:strCache>
                <c:ptCount val="1"/>
                <c:pt idx="0">
                  <c:v>15 &lt; 17.5</c:v>
                </c:pt>
              </c:strCache>
            </c:strRef>
          </c:tx>
          <c:cat>
            <c:strRef>
              <c:f>'Q14 - Cost of Energy'!$A$112:$A$115</c:f>
              <c:strCache>
                <c:ptCount val="4"/>
                <c:pt idx="0">
                  <c:v>Q409</c:v>
                </c:pt>
                <c:pt idx="1">
                  <c:v>Q110</c:v>
                </c:pt>
                <c:pt idx="2">
                  <c:v>Q210</c:v>
                </c:pt>
                <c:pt idx="3">
                  <c:v>Q310</c:v>
                </c:pt>
              </c:strCache>
            </c:strRef>
          </c:cat>
          <c:val>
            <c:numRef>
              <c:f>'Q14 - Cost of Energy'!$G$112:$G$115</c:f>
              <c:numCache>
                <c:formatCode>General</c:formatCode>
                <c:ptCount val="4"/>
                <c:pt idx="0">
                  <c:v>0</c:v>
                </c:pt>
                <c:pt idx="1">
                  <c:v>1</c:v>
                </c:pt>
                <c:pt idx="2">
                  <c:v>2</c:v>
                </c:pt>
                <c:pt idx="3">
                  <c:v>1</c:v>
                </c:pt>
              </c:numCache>
            </c:numRef>
          </c:val>
        </c:ser>
        <c:ser>
          <c:idx val="6"/>
          <c:order val="6"/>
          <c:tx>
            <c:strRef>
              <c:f>'Q14 - Cost of Energy'!$H$111</c:f>
              <c:strCache>
                <c:ptCount val="1"/>
                <c:pt idx="0">
                  <c:v>17.5 &lt; 20</c:v>
                </c:pt>
              </c:strCache>
            </c:strRef>
          </c:tx>
          <c:cat>
            <c:strRef>
              <c:f>'Q14 - Cost of Energy'!$A$112:$A$115</c:f>
              <c:strCache>
                <c:ptCount val="4"/>
                <c:pt idx="0">
                  <c:v>Q409</c:v>
                </c:pt>
                <c:pt idx="1">
                  <c:v>Q110</c:v>
                </c:pt>
                <c:pt idx="2">
                  <c:v>Q210</c:v>
                </c:pt>
                <c:pt idx="3">
                  <c:v>Q310</c:v>
                </c:pt>
              </c:strCache>
            </c:strRef>
          </c:cat>
          <c:val>
            <c:numRef>
              <c:f>'Q14 - Cost of Energy'!$H$112:$H$115</c:f>
              <c:numCache>
                <c:formatCode>General</c:formatCode>
                <c:ptCount val="4"/>
                <c:pt idx="0">
                  <c:v>0</c:v>
                </c:pt>
                <c:pt idx="1">
                  <c:v>0</c:v>
                </c:pt>
                <c:pt idx="2">
                  <c:v>0</c:v>
                </c:pt>
                <c:pt idx="3">
                  <c:v>1</c:v>
                </c:pt>
              </c:numCache>
            </c:numRef>
          </c:val>
        </c:ser>
        <c:ser>
          <c:idx val="7"/>
          <c:order val="7"/>
          <c:tx>
            <c:strRef>
              <c:f>'Q14 - Cost of Energy'!$I$111</c:f>
              <c:strCache>
                <c:ptCount val="1"/>
                <c:pt idx="0">
                  <c:v>20.0 &lt; 22.5</c:v>
                </c:pt>
              </c:strCache>
            </c:strRef>
          </c:tx>
          <c:cat>
            <c:strRef>
              <c:f>'Q14 - Cost of Energy'!$A$112:$A$115</c:f>
              <c:strCache>
                <c:ptCount val="4"/>
                <c:pt idx="0">
                  <c:v>Q409</c:v>
                </c:pt>
                <c:pt idx="1">
                  <c:v>Q110</c:v>
                </c:pt>
                <c:pt idx="2">
                  <c:v>Q210</c:v>
                </c:pt>
                <c:pt idx="3">
                  <c:v>Q310</c:v>
                </c:pt>
              </c:strCache>
            </c:strRef>
          </c:cat>
          <c:val>
            <c:numRef>
              <c:f>'Q14 - Cost of Energy'!$I$112:$I$115</c:f>
              <c:numCache>
                <c:formatCode>General</c:formatCode>
                <c:ptCount val="4"/>
                <c:pt idx="0">
                  <c:v>0</c:v>
                </c:pt>
                <c:pt idx="1">
                  <c:v>0</c:v>
                </c:pt>
                <c:pt idx="2">
                  <c:v>0</c:v>
                </c:pt>
                <c:pt idx="3">
                  <c:v>1</c:v>
                </c:pt>
              </c:numCache>
            </c:numRef>
          </c:val>
        </c:ser>
        <c:ser>
          <c:idx val="8"/>
          <c:order val="8"/>
          <c:tx>
            <c:strRef>
              <c:f>'Q14 - Cost of Energy'!$J$111</c:f>
              <c:strCache>
                <c:ptCount val="1"/>
                <c:pt idx="0">
                  <c:v>22.5 +</c:v>
                </c:pt>
              </c:strCache>
            </c:strRef>
          </c:tx>
          <c:cat>
            <c:strRef>
              <c:f>'Q14 - Cost of Energy'!$A$112:$A$115</c:f>
              <c:strCache>
                <c:ptCount val="4"/>
                <c:pt idx="0">
                  <c:v>Q409</c:v>
                </c:pt>
                <c:pt idx="1">
                  <c:v>Q110</c:v>
                </c:pt>
                <c:pt idx="2">
                  <c:v>Q210</c:v>
                </c:pt>
                <c:pt idx="3">
                  <c:v>Q310</c:v>
                </c:pt>
              </c:strCache>
            </c:strRef>
          </c:cat>
          <c:val>
            <c:numRef>
              <c:f>'Q14 - Cost of Energy'!$J$112:$J$115</c:f>
              <c:numCache>
                <c:formatCode>General</c:formatCode>
                <c:ptCount val="4"/>
                <c:pt idx="0">
                  <c:v>2</c:v>
                </c:pt>
                <c:pt idx="1">
                  <c:v>1</c:v>
                </c:pt>
                <c:pt idx="2">
                  <c:v>0</c:v>
                </c:pt>
                <c:pt idx="3">
                  <c:v>0</c:v>
                </c:pt>
              </c:numCache>
            </c:numRef>
          </c:val>
        </c:ser>
        <c:gapWidth val="100"/>
        <c:axId val="92399488"/>
        <c:axId val="92418048"/>
      </c:barChart>
      <c:lineChart>
        <c:grouping val="standard"/>
        <c:ser>
          <c:idx val="9"/>
          <c:order val="9"/>
          <c:tx>
            <c:strRef>
              <c:f>'Q14 - Cost of Energy'!$L$111</c:f>
              <c:strCache>
                <c:ptCount val="1"/>
                <c:pt idx="0">
                  <c:v>Wtd. Average</c:v>
                </c:pt>
              </c:strCache>
            </c:strRef>
          </c:tx>
          <c:spPr>
            <a:ln>
              <a:noFill/>
            </a:ln>
          </c:spPr>
          <c:marker>
            <c:symbol val="star"/>
            <c:size val="16"/>
            <c:spPr>
              <a:ln>
                <a:solidFill>
                  <a:sysClr val="windowText" lastClr="000000"/>
                </a:solidFill>
              </a:ln>
            </c:spPr>
          </c:marker>
          <c:cat>
            <c:strRef>
              <c:f>'Q14 - Cost of Energy'!$A$112:$A$115</c:f>
              <c:strCache>
                <c:ptCount val="4"/>
                <c:pt idx="0">
                  <c:v>Q409</c:v>
                </c:pt>
                <c:pt idx="1">
                  <c:v>Q110</c:v>
                </c:pt>
                <c:pt idx="2">
                  <c:v>Q210</c:v>
                </c:pt>
                <c:pt idx="3">
                  <c:v>Q310</c:v>
                </c:pt>
              </c:strCache>
            </c:strRef>
          </c:cat>
          <c:val>
            <c:numRef>
              <c:f>'Q14 - Cost of Energy'!$L$112:$L$115</c:f>
              <c:numCache>
                <c:formatCode>0.00</c:formatCode>
                <c:ptCount val="4"/>
                <c:pt idx="0">
                  <c:v>14.464285714285714</c:v>
                </c:pt>
                <c:pt idx="1">
                  <c:v>13.125</c:v>
                </c:pt>
                <c:pt idx="2">
                  <c:v>13.75</c:v>
                </c:pt>
                <c:pt idx="3">
                  <c:v>12.03125</c:v>
                </c:pt>
              </c:numCache>
            </c:numRef>
          </c:val>
        </c:ser>
        <c:marker val="1"/>
        <c:axId val="92426240"/>
        <c:axId val="92419968"/>
      </c:lineChart>
      <c:catAx>
        <c:axId val="92399488"/>
        <c:scaling>
          <c:orientation val="minMax"/>
        </c:scaling>
        <c:axPos val="b"/>
        <c:tickLblPos val="nextTo"/>
        <c:txPr>
          <a:bodyPr/>
          <a:lstStyle/>
          <a:p>
            <a:pPr>
              <a:defRPr sz="1800"/>
            </a:pPr>
            <a:endParaRPr lang="en-US"/>
          </a:p>
        </c:txPr>
        <c:crossAx val="92418048"/>
        <c:crosses val="autoZero"/>
        <c:auto val="1"/>
        <c:lblAlgn val="ctr"/>
        <c:lblOffset val="100"/>
      </c:catAx>
      <c:valAx>
        <c:axId val="92418048"/>
        <c:scaling>
          <c:orientation val="minMax"/>
          <c:max val="3.5"/>
        </c:scaling>
        <c:axPos val="l"/>
        <c:majorGridlines/>
        <c:title>
          <c:tx>
            <c:rich>
              <a:bodyPr rot="-5400000" vert="horz"/>
              <a:lstStyle/>
              <a:p>
                <a:pPr>
                  <a:defRPr/>
                </a:pPr>
                <a:r>
                  <a:rPr lang="en-US" sz="1800"/>
                  <a:t>Participants</a:t>
                </a:r>
                <a:r>
                  <a:rPr lang="en-US" sz="1800" baseline="0"/>
                  <a:t> Reporting</a:t>
                </a:r>
                <a:endParaRPr lang="en-US" sz="1800"/>
              </a:p>
            </c:rich>
          </c:tx>
          <c:layout>
            <c:manualLayout>
              <c:xMode val="edge"/>
              <c:yMode val="edge"/>
              <c:x val="6.8810454116718933E-4"/>
              <c:y val="0.36197679311217157"/>
            </c:manualLayout>
          </c:layout>
        </c:title>
        <c:numFmt formatCode="General" sourceLinked="1"/>
        <c:tickLblPos val="nextTo"/>
        <c:txPr>
          <a:bodyPr/>
          <a:lstStyle/>
          <a:p>
            <a:pPr>
              <a:defRPr sz="1600"/>
            </a:pPr>
            <a:endParaRPr lang="en-US"/>
          </a:p>
        </c:txPr>
        <c:crossAx val="92399488"/>
        <c:crosses val="autoZero"/>
        <c:crossBetween val="between"/>
        <c:majorUnit val="0.5"/>
      </c:valAx>
      <c:valAx>
        <c:axId val="92419968"/>
        <c:scaling>
          <c:orientation val="minMax"/>
        </c:scaling>
        <c:axPos val="r"/>
        <c:title>
          <c:tx>
            <c:rich>
              <a:bodyPr rot="5400000" vert="horz"/>
              <a:lstStyle/>
              <a:p>
                <a:pPr>
                  <a:defRPr sz="1800"/>
                </a:pPr>
                <a:r>
                  <a:rPr lang="en-US" sz="1800"/>
                  <a:t>Wtd. Average LCOE</a:t>
                </a:r>
              </a:p>
            </c:rich>
          </c:tx>
          <c:layout/>
        </c:title>
        <c:numFmt formatCode="General" sourceLinked="0"/>
        <c:tickLblPos val="nextTo"/>
        <c:txPr>
          <a:bodyPr/>
          <a:lstStyle/>
          <a:p>
            <a:pPr>
              <a:defRPr sz="1600"/>
            </a:pPr>
            <a:endParaRPr lang="en-US"/>
          </a:p>
        </c:txPr>
        <c:crossAx val="92426240"/>
        <c:crosses val="max"/>
        <c:crossBetween val="between"/>
      </c:valAx>
      <c:catAx>
        <c:axId val="92426240"/>
        <c:scaling>
          <c:orientation val="minMax"/>
        </c:scaling>
        <c:delete val="1"/>
        <c:axPos val="b"/>
        <c:tickLblPos val="none"/>
        <c:crossAx val="92419968"/>
        <c:crosses val="autoZero"/>
        <c:auto val="1"/>
        <c:lblAlgn val="ctr"/>
        <c:lblOffset val="100"/>
      </c:catAx>
    </c:plotArea>
    <c:legend>
      <c:legendPos val="r"/>
      <c:layout>
        <c:manualLayout>
          <c:xMode val="edge"/>
          <c:yMode val="edge"/>
          <c:x val="0.82889990655427392"/>
          <c:y val="0.27327934579356089"/>
          <c:w val="0.16297391197288069"/>
          <c:h val="0.51125767959087953"/>
        </c:manualLayout>
      </c:layout>
      <c:txPr>
        <a:bodyPr/>
        <a:lstStyle/>
        <a:p>
          <a:pPr rtl="0">
            <a:defRPr sz="1600"/>
          </a:pPr>
          <a:endParaRPr lang="en-US"/>
        </a:p>
      </c:txPr>
    </c:legend>
    <c:plotVisOnly val="1"/>
    <c:dispBlanksAs val="gap"/>
  </c:chart>
  <c:spPr>
    <a:ln>
      <a:no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2400"/>
              <a:t>Reported</a:t>
            </a:r>
            <a:r>
              <a:rPr lang="en-US" sz="2400" baseline="0"/>
              <a:t> Projects in Development: Wind</a:t>
            </a:r>
          </a:p>
          <a:p>
            <a:pPr>
              <a:defRPr/>
            </a:pPr>
            <a:r>
              <a:rPr lang="en-US" sz="1800" b="0" baseline="0"/>
              <a:t>Trend from Q4 '09 thru Q3 '10</a:t>
            </a:r>
            <a:endParaRPr lang="en-US" sz="1800" b="0"/>
          </a:p>
        </c:rich>
      </c:tx>
      <c:layout/>
    </c:title>
    <c:plotArea>
      <c:layout>
        <c:manualLayout>
          <c:layoutTarget val="inner"/>
          <c:xMode val="edge"/>
          <c:yMode val="edge"/>
          <c:x val="0.16326602458628967"/>
          <c:y val="0.13981309154537513"/>
          <c:w val="0.79528923800693219"/>
          <c:h val="0.65738709933985562"/>
        </c:manualLayout>
      </c:layout>
      <c:bubbleChart>
        <c:ser>
          <c:idx val="0"/>
          <c:order val="0"/>
          <c:tx>
            <c:strRef>
              <c:f>'Q3 - Project Info'!$A$207:$A$207</c:f>
              <c:strCache>
                <c:ptCount val="1"/>
                <c:pt idx="0">
                  <c:v>Q409 </c:v>
                </c:pt>
              </c:strCache>
            </c:strRef>
          </c:tx>
          <c:xVal>
            <c:numRef>
              <c:f>'Q3 - Project Info'!$B$207</c:f>
              <c:numCache>
                <c:formatCode>General</c:formatCode>
                <c:ptCount val="1"/>
                <c:pt idx="0">
                  <c:v>1162.5</c:v>
                </c:pt>
              </c:numCache>
            </c:numRef>
          </c:xVal>
          <c:yVal>
            <c:numRef>
              <c:f>'Q3 - Project Info'!$C$207</c:f>
              <c:numCache>
                <c:formatCode>General</c:formatCode>
                <c:ptCount val="1"/>
                <c:pt idx="0">
                  <c:v>662.5</c:v>
                </c:pt>
              </c:numCache>
            </c:numRef>
          </c:yVal>
          <c:bubbleSize>
            <c:numRef>
              <c:f>'Q3 - Project Info'!$D$207</c:f>
              <c:numCache>
                <c:formatCode>0.00%</c:formatCode>
                <c:ptCount val="1"/>
                <c:pt idx="0">
                  <c:v>3.9080459770114942E-2</c:v>
                </c:pt>
              </c:numCache>
            </c:numRef>
          </c:bubbleSize>
          <c:bubble3D val="1"/>
        </c:ser>
        <c:ser>
          <c:idx val="1"/>
          <c:order val="1"/>
          <c:tx>
            <c:strRef>
              <c:f>'Q3 - Project Info'!$A$208:$A$208</c:f>
              <c:strCache>
                <c:ptCount val="1"/>
                <c:pt idx="0">
                  <c:v>Q110</c:v>
                </c:pt>
              </c:strCache>
            </c:strRef>
          </c:tx>
          <c:spPr>
            <a:ln w="25400">
              <a:noFill/>
            </a:ln>
          </c:spPr>
          <c:xVal>
            <c:numRef>
              <c:f>'Q3 - Project Info'!$B$208</c:f>
              <c:numCache>
                <c:formatCode>General</c:formatCode>
                <c:ptCount val="1"/>
                <c:pt idx="0">
                  <c:v>1520</c:v>
                </c:pt>
              </c:numCache>
            </c:numRef>
          </c:xVal>
          <c:yVal>
            <c:numRef>
              <c:f>'Q3 - Project Info'!$C$208</c:f>
              <c:numCache>
                <c:formatCode>General</c:formatCode>
                <c:ptCount val="1"/>
                <c:pt idx="0">
                  <c:v>510</c:v>
                </c:pt>
              </c:numCache>
            </c:numRef>
          </c:yVal>
          <c:bubbleSize>
            <c:numRef>
              <c:f>'Q3 - Project Info'!$D$208</c:f>
              <c:numCache>
                <c:formatCode>0.00%</c:formatCode>
                <c:ptCount val="1"/>
                <c:pt idx="0">
                  <c:v>5.0438596491228067E-2</c:v>
                </c:pt>
              </c:numCache>
            </c:numRef>
          </c:bubbleSize>
          <c:bubble3D val="1"/>
        </c:ser>
        <c:ser>
          <c:idx val="2"/>
          <c:order val="2"/>
          <c:tx>
            <c:strRef>
              <c:f>'Q3 - Project Info'!$A$209:$A$209</c:f>
              <c:strCache>
                <c:ptCount val="1"/>
                <c:pt idx="0">
                  <c:v>Q210</c:v>
                </c:pt>
              </c:strCache>
            </c:strRef>
          </c:tx>
          <c:spPr>
            <a:ln w="25400">
              <a:noFill/>
            </a:ln>
          </c:spPr>
          <c:xVal>
            <c:numRef>
              <c:f>'Q3 - Project Info'!$B$209</c:f>
              <c:numCache>
                <c:formatCode>General</c:formatCode>
                <c:ptCount val="1"/>
                <c:pt idx="0">
                  <c:v>1562.5</c:v>
                </c:pt>
              </c:numCache>
            </c:numRef>
          </c:xVal>
          <c:yVal>
            <c:numRef>
              <c:f>'Q3 - Project Info'!$C$209</c:f>
              <c:numCache>
                <c:formatCode>General</c:formatCode>
                <c:ptCount val="1"/>
                <c:pt idx="0">
                  <c:v>812.5</c:v>
                </c:pt>
              </c:numCache>
            </c:numRef>
          </c:yVal>
          <c:bubbleSize>
            <c:numRef>
              <c:f>'Q3 - Project Info'!$D$209</c:f>
              <c:numCache>
                <c:formatCode>0.00%</c:formatCode>
                <c:ptCount val="1"/>
                <c:pt idx="0">
                  <c:v>9.1690544412607447E-2</c:v>
                </c:pt>
              </c:numCache>
            </c:numRef>
          </c:bubbleSize>
          <c:bubble3D val="1"/>
        </c:ser>
        <c:ser>
          <c:idx val="3"/>
          <c:order val="3"/>
          <c:tx>
            <c:strRef>
              <c:f>'Q3 - Project Info'!$A$210:$A$210</c:f>
              <c:strCache>
                <c:ptCount val="1"/>
                <c:pt idx="0">
                  <c:v>Q310</c:v>
                </c:pt>
              </c:strCache>
            </c:strRef>
          </c:tx>
          <c:spPr>
            <a:ln w="25400">
              <a:noFill/>
            </a:ln>
          </c:spPr>
          <c:xVal>
            <c:numRef>
              <c:f>'Q3 - Project Info'!$B$210</c:f>
              <c:numCache>
                <c:formatCode>General</c:formatCode>
                <c:ptCount val="1"/>
                <c:pt idx="0">
                  <c:v>532.54999999999995</c:v>
                </c:pt>
              </c:numCache>
            </c:numRef>
          </c:xVal>
          <c:yVal>
            <c:numRef>
              <c:f>'Q3 - Project Info'!$C$210</c:f>
              <c:numCache>
                <c:formatCode>General</c:formatCode>
                <c:ptCount val="1"/>
                <c:pt idx="0">
                  <c:v>516.25</c:v>
                </c:pt>
              </c:numCache>
            </c:numRef>
          </c:yVal>
          <c:bubbleSize>
            <c:numRef>
              <c:f>'Q3 - Project Info'!$D$210</c:f>
              <c:numCache>
                <c:formatCode>0.00%</c:formatCode>
                <c:ptCount val="1"/>
                <c:pt idx="0">
                  <c:v>7.0763500931098691E-2</c:v>
                </c:pt>
              </c:numCache>
            </c:numRef>
          </c:bubbleSize>
          <c:bubble3D val="1"/>
        </c:ser>
        <c:bubbleScale val="100"/>
        <c:axId val="53633408"/>
        <c:axId val="53635328"/>
      </c:bubbleChart>
      <c:valAx>
        <c:axId val="53633408"/>
        <c:scaling>
          <c:orientation val="minMax"/>
          <c:max val="3000"/>
          <c:min val="0"/>
        </c:scaling>
        <c:axPos val="b"/>
        <c:title>
          <c:tx>
            <c:rich>
              <a:bodyPr/>
              <a:lstStyle/>
              <a:p>
                <a:pPr>
                  <a:defRPr sz="2800"/>
                </a:pPr>
                <a:r>
                  <a:rPr lang="en-US" sz="2000"/>
                  <a:t>Capacity in Development (MWs)</a:t>
                </a:r>
              </a:p>
            </c:rich>
          </c:tx>
          <c:layout>
            <c:manualLayout>
              <c:xMode val="edge"/>
              <c:yMode val="edge"/>
              <c:x val="0.35236158510846977"/>
              <c:y val="0.91027264773721372"/>
            </c:manualLayout>
          </c:layout>
        </c:title>
        <c:numFmt formatCode="General" sourceLinked="1"/>
        <c:tickLblPos val="nextTo"/>
        <c:txPr>
          <a:bodyPr/>
          <a:lstStyle/>
          <a:p>
            <a:pPr>
              <a:defRPr sz="2000"/>
            </a:pPr>
            <a:endParaRPr lang="en-US"/>
          </a:p>
        </c:txPr>
        <c:crossAx val="53635328"/>
        <c:crosses val="autoZero"/>
        <c:crossBetween val="midCat"/>
        <c:majorUnit val="500"/>
      </c:valAx>
      <c:valAx>
        <c:axId val="53635328"/>
        <c:scaling>
          <c:orientation val="minMax"/>
          <c:max val="1500"/>
          <c:min val="0"/>
        </c:scaling>
        <c:axPos val="l"/>
        <c:majorGridlines/>
        <c:title>
          <c:tx>
            <c:rich>
              <a:bodyPr rot="-5400000" vert="horz"/>
              <a:lstStyle/>
              <a:p>
                <a:pPr algn="ctr">
                  <a:defRPr sz="2000">
                    <a:latin typeface="+mn-lt"/>
                  </a:defRPr>
                </a:pPr>
                <a:r>
                  <a:rPr lang="en-US" sz="2000">
                    <a:latin typeface="+mn-lt"/>
                  </a:rPr>
                  <a:t>Capacity</a:t>
                </a:r>
                <a:r>
                  <a:rPr lang="en-US" sz="2000" baseline="0">
                    <a:latin typeface="+mn-lt"/>
                  </a:rPr>
                  <a:t> Financially Closed (MWs)</a:t>
                </a:r>
                <a:endParaRPr lang="en-US" sz="2000">
                  <a:latin typeface="+mn-lt"/>
                </a:endParaRPr>
              </a:p>
            </c:rich>
          </c:tx>
          <c:layout>
            <c:manualLayout>
              <c:xMode val="edge"/>
              <c:yMode val="edge"/>
              <c:x val="8.7954107808881962E-3"/>
              <c:y val="0.18406712797263991"/>
            </c:manualLayout>
          </c:layout>
        </c:title>
        <c:numFmt formatCode="General" sourceLinked="1"/>
        <c:tickLblPos val="nextTo"/>
        <c:txPr>
          <a:bodyPr/>
          <a:lstStyle/>
          <a:p>
            <a:pPr>
              <a:defRPr sz="2000"/>
            </a:pPr>
            <a:endParaRPr lang="en-US"/>
          </a:p>
        </c:txPr>
        <c:crossAx val="53633408"/>
        <c:crosses val="autoZero"/>
        <c:crossBetween val="midCat"/>
        <c:majorUnit val="300"/>
      </c:valAx>
    </c:plotArea>
    <c:legend>
      <c:legendPos val="r"/>
      <c:layout>
        <c:manualLayout>
          <c:xMode val="edge"/>
          <c:yMode val="edge"/>
          <c:x val="0.79174891202961772"/>
          <c:y val="0.14981500039767759"/>
          <c:w val="0.11192668090168895"/>
          <c:h val="0.24380434263898831"/>
        </c:manualLayout>
      </c:layout>
      <c:spPr>
        <a:solidFill>
          <a:schemeClr val="bg1"/>
        </a:solidFill>
        <a:ln>
          <a:noFill/>
        </a:ln>
      </c:spPr>
      <c:txPr>
        <a:bodyPr/>
        <a:lstStyle/>
        <a:p>
          <a:pPr>
            <a:defRPr sz="2000"/>
          </a:pPr>
          <a:endParaRPr lang="en-US"/>
        </a:p>
      </c:txPr>
    </c:legend>
    <c:plotVisOnly val="1"/>
  </c:chart>
  <c:spPr>
    <a:ln>
      <a:no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2400"/>
              <a:t>Reported</a:t>
            </a:r>
            <a:r>
              <a:rPr lang="en-US" sz="2400" baseline="0"/>
              <a:t> Projects in Development: PV &lt; 1MW</a:t>
            </a:r>
          </a:p>
          <a:p>
            <a:pPr>
              <a:defRPr/>
            </a:pPr>
            <a:r>
              <a:rPr lang="en-US" sz="1800" b="0" baseline="0"/>
              <a:t>Trend from Q4 '09 thru Q3 '10</a:t>
            </a:r>
            <a:endParaRPr lang="en-US" sz="1800" b="0"/>
          </a:p>
        </c:rich>
      </c:tx>
      <c:layout/>
    </c:title>
    <c:plotArea>
      <c:layout>
        <c:manualLayout>
          <c:layoutTarget val="inner"/>
          <c:xMode val="edge"/>
          <c:yMode val="edge"/>
          <c:x val="0.16326602458628972"/>
          <c:y val="0.13981309154537519"/>
          <c:w val="0.79528923800693219"/>
          <c:h val="0.65738709933985562"/>
        </c:manualLayout>
      </c:layout>
      <c:bubbleChart>
        <c:ser>
          <c:idx val="0"/>
          <c:order val="0"/>
          <c:tx>
            <c:strRef>
              <c:f>'Q3 - Project Info'!$A$215:$A$215</c:f>
              <c:strCache>
                <c:ptCount val="1"/>
                <c:pt idx="0">
                  <c:v>Q409 </c:v>
                </c:pt>
              </c:strCache>
            </c:strRef>
          </c:tx>
          <c:xVal>
            <c:numRef>
              <c:f>'Q3 - Project Info'!$B$215</c:f>
              <c:numCache>
                <c:formatCode>General</c:formatCode>
                <c:ptCount val="1"/>
                <c:pt idx="0">
                  <c:v>280</c:v>
                </c:pt>
              </c:numCache>
            </c:numRef>
          </c:xVal>
          <c:yVal>
            <c:numRef>
              <c:f>'Q3 - Project Info'!$C$215</c:f>
              <c:numCache>
                <c:formatCode>General</c:formatCode>
                <c:ptCount val="1"/>
                <c:pt idx="0">
                  <c:v>55</c:v>
                </c:pt>
              </c:numCache>
            </c:numRef>
          </c:yVal>
          <c:bubbleSize>
            <c:numRef>
              <c:f>'Q3 - Project Info'!$D$215</c:f>
              <c:numCache>
                <c:formatCode>0.00%</c:formatCode>
                <c:ptCount val="1"/>
                <c:pt idx="0">
                  <c:v>0.45900383141762452</c:v>
                </c:pt>
              </c:numCache>
            </c:numRef>
          </c:bubbleSize>
          <c:bubble3D val="1"/>
        </c:ser>
        <c:ser>
          <c:idx val="1"/>
          <c:order val="1"/>
          <c:tx>
            <c:strRef>
              <c:f>'Q3 - Project Info'!$A$216:$A$216</c:f>
              <c:strCache>
                <c:ptCount val="1"/>
                <c:pt idx="0">
                  <c:v>Q110</c:v>
                </c:pt>
              </c:strCache>
            </c:strRef>
          </c:tx>
          <c:spPr>
            <a:ln w="25400">
              <a:noFill/>
            </a:ln>
          </c:spPr>
          <c:xVal>
            <c:numRef>
              <c:f>'Q3 - Project Info'!$B$216</c:f>
              <c:numCache>
                <c:formatCode>General</c:formatCode>
                <c:ptCount val="1"/>
                <c:pt idx="0">
                  <c:v>542.5</c:v>
                </c:pt>
              </c:numCache>
            </c:numRef>
          </c:xVal>
          <c:yVal>
            <c:numRef>
              <c:f>'Q3 - Project Info'!$C$216</c:f>
              <c:numCache>
                <c:formatCode>General</c:formatCode>
                <c:ptCount val="1"/>
                <c:pt idx="0">
                  <c:v>95</c:v>
                </c:pt>
              </c:numCache>
            </c:numRef>
          </c:yVal>
          <c:bubbleSize>
            <c:numRef>
              <c:f>'Q3 - Project Info'!$D$216</c:f>
              <c:numCache>
                <c:formatCode>0.00%</c:formatCode>
                <c:ptCount val="1"/>
                <c:pt idx="0">
                  <c:v>0.73903508771929827</c:v>
                </c:pt>
              </c:numCache>
            </c:numRef>
          </c:bubbleSize>
          <c:bubble3D val="1"/>
        </c:ser>
        <c:ser>
          <c:idx val="2"/>
          <c:order val="2"/>
          <c:tx>
            <c:strRef>
              <c:f>'Q3 - Project Info'!$A$217:$A$217</c:f>
              <c:strCache>
                <c:ptCount val="1"/>
                <c:pt idx="0">
                  <c:v>Q210</c:v>
                </c:pt>
              </c:strCache>
            </c:strRef>
          </c:tx>
          <c:spPr>
            <a:ln w="25400">
              <a:noFill/>
            </a:ln>
          </c:spPr>
          <c:xVal>
            <c:numRef>
              <c:f>'Q3 - Project Info'!$B$217</c:f>
              <c:numCache>
                <c:formatCode>General</c:formatCode>
                <c:ptCount val="1"/>
                <c:pt idx="0">
                  <c:v>947.5</c:v>
                </c:pt>
              </c:numCache>
            </c:numRef>
          </c:xVal>
          <c:yVal>
            <c:numRef>
              <c:f>'Q3 - Project Info'!$C$217</c:f>
              <c:numCache>
                <c:formatCode>General</c:formatCode>
                <c:ptCount val="1"/>
                <c:pt idx="0">
                  <c:v>100</c:v>
                </c:pt>
              </c:numCache>
            </c:numRef>
          </c:yVal>
          <c:bubbleSize>
            <c:numRef>
              <c:f>'Q3 - Project Info'!$D$217</c:f>
              <c:numCache>
                <c:formatCode>0.00%</c:formatCode>
                <c:ptCount val="1"/>
                <c:pt idx="0">
                  <c:v>0.50525310410697233</c:v>
                </c:pt>
              </c:numCache>
            </c:numRef>
          </c:bubbleSize>
          <c:bubble3D val="1"/>
        </c:ser>
        <c:ser>
          <c:idx val="3"/>
          <c:order val="3"/>
          <c:tx>
            <c:strRef>
              <c:f>'Q3 - Project Info'!$A$218:$A$218</c:f>
              <c:strCache>
                <c:ptCount val="1"/>
                <c:pt idx="0">
                  <c:v>Q310</c:v>
                </c:pt>
              </c:strCache>
            </c:strRef>
          </c:tx>
          <c:spPr>
            <a:ln w="25400">
              <a:noFill/>
            </a:ln>
          </c:spPr>
          <c:xVal>
            <c:numRef>
              <c:f>'Q3 - Project Info'!$B$218</c:f>
              <c:numCache>
                <c:formatCode>General</c:formatCode>
                <c:ptCount val="1"/>
                <c:pt idx="0">
                  <c:v>89.4</c:v>
                </c:pt>
              </c:numCache>
            </c:numRef>
          </c:xVal>
          <c:yVal>
            <c:numRef>
              <c:f>'Q3 - Project Info'!$C$218</c:f>
              <c:numCache>
                <c:formatCode>General</c:formatCode>
                <c:ptCount val="1"/>
                <c:pt idx="0">
                  <c:v>36.049999999999997</c:v>
                </c:pt>
              </c:numCache>
            </c:numRef>
          </c:yVal>
          <c:bubbleSize>
            <c:numRef>
              <c:f>'Q3 - Project Info'!$D$218</c:f>
              <c:numCache>
                <c:formatCode>0.00%</c:formatCode>
                <c:ptCount val="1"/>
                <c:pt idx="0">
                  <c:v>0.56610800744878953</c:v>
                </c:pt>
              </c:numCache>
            </c:numRef>
          </c:bubbleSize>
          <c:bubble3D val="1"/>
        </c:ser>
        <c:bubbleScale val="100"/>
        <c:axId val="55010816"/>
        <c:axId val="55012736"/>
      </c:bubbleChart>
      <c:valAx>
        <c:axId val="55010816"/>
        <c:scaling>
          <c:orientation val="minMax"/>
          <c:max val="1500"/>
          <c:min val="0"/>
        </c:scaling>
        <c:axPos val="b"/>
        <c:title>
          <c:tx>
            <c:rich>
              <a:bodyPr/>
              <a:lstStyle/>
              <a:p>
                <a:pPr>
                  <a:defRPr sz="2800"/>
                </a:pPr>
                <a:r>
                  <a:rPr lang="en-US" sz="2000"/>
                  <a:t>Capacity in Development (MWs)</a:t>
                </a:r>
              </a:p>
            </c:rich>
          </c:tx>
          <c:layout>
            <c:manualLayout>
              <c:xMode val="edge"/>
              <c:yMode val="edge"/>
              <c:x val="0.35236158510846988"/>
              <c:y val="0.9102726477372135"/>
            </c:manualLayout>
          </c:layout>
        </c:title>
        <c:numFmt formatCode="General" sourceLinked="1"/>
        <c:tickLblPos val="nextTo"/>
        <c:txPr>
          <a:bodyPr/>
          <a:lstStyle/>
          <a:p>
            <a:pPr>
              <a:defRPr sz="2000"/>
            </a:pPr>
            <a:endParaRPr lang="en-US"/>
          </a:p>
        </c:txPr>
        <c:crossAx val="55012736"/>
        <c:crosses val="autoZero"/>
        <c:crossBetween val="midCat"/>
        <c:majorUnit val="300"/>
      </c:valAx>
      <c:valAx>
        <c:axId val="55012736"/>
        <c:scaling>
          <c:orientation val="minMax"/>
          <c:max val="200"/>
          <c:min val="0"/>
        </c:scaling>
        <c:axPos val="l"/>
        <c:majorGridlines/>
        <c:title>
          <c:tx>
            <c:rich>
              <a:bodyPr rot="-5400000" vert="horz"/>
              <a:lstStyle/>
              <a:p>
                <a:pPr algn="ctr">
                  <a:defRPr sz="2000">
                    <a:latin typeface="+mn-lt"/>
                  </a:defRPr>
                </a:pPr>
                <a:r>
                  <a:rPr lang="en-US" sz="2000">
                    <a:latin typeface="+mn-lt"/>
                  </a:rPr>
                  <a:t>Capacity</a:t>
                </a:r>
                <a:r>
                  <a:rPr lang="en-US" sz="2000" baseline="0">
                    <a:latin typeface="+mn-lt"/>
                  </a:rPr>
                  <a:t> Financially Closed (MWs)</a:t>
                </a:r>
                <a:endParaRPr lang="en-US" sz="2000">
                  <a:latin typeface="+mn-lt"/>
                </a:endParaRPr>
              </a:p>
            </c:rich>
          </c:tx>
          <c:layout>
            <c:manualLayout>
              <c:xMode val="edge"/>
              <c:yMode val="edge"/>
              <c:x val="2.0522625155405788E-2"/>
              <c:y val="0.1840671279726398"/>
            </c:manualLayout>
          </c:layout>
        </c:title>
        <c:numFmt formatCode="General" sourceLinked="1"/>
        <c:tickLblPos val="nextTo"/>
        <c:txPr>
          <a:bodyPr/>
          <a:lstStyle/>
          <a:p>
            <a:pPr>
              <a:defRPr sz="2000"/>
            </a:pPr>
            <a:endParaRPr lang="en-US"/>
          </a:p>
        </c:txPr>
        <c:crossAx val="55010816"/>
        <c:crosses val="autoZero"/>
        <c:crossBetween val="midCat"/>
        <c:majorUnit val="50"/>
      </c:valAx>
    </c:plotArea>
    <c:legend>
      <c:legendPos val="r"/>
      <c:layout>
        <c:manualLayout>
          <c:xMode val="edge"/>
          <c:yMode val="edge"/>
          <c:x val="0.793214813826432"/>
          <c:y val="0.18415843474111196"/>
          <c:w val="0.11192668090168899"/>
          <c:h val="0.24380434263898831"/>
        </c:manualLayout>
      </c:layout>
      <c:spPr>
        <a:solidFill>
          <a:schemeClr val="bg1"/>
        </a:solidFill>
        <a:ln>
          <a:noFill/>
        </a:ln>
      </c:spPr>
      <c:txPr>
        <a:bodyPr/>
        <a:lstStyle/>
        <a:p>
          <a:pPr>
            <a:defRPr sz="2000"/>
          </a:pPr>
          <a:endParaRPr lang="en-US"/>
        </a:p>
      </c:txPr>
    </c:legend>
    <c:plotVisOnly val="1"/>
  </c:chart>
  <c:spPr>
    <a:ln>
      <a:no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2400"/>
              <a:t>Reported Projects in Development</a:t>
            </a:r>
            <a:r>
              <a:rPr lang="en-US" sz="2400" baseline="0"/>
              <a:t>: PV &gt;= 1MW</a:t>
            </a:r>
          </a:p>
          <a:p>
            <a:pPr>
              <a:defRPr/>
            </a:pPr>
            <a:r>
              <a:rPr lang="en-US" sz="1800" b="0" baseline="0"/>
              <a:t>Trend from Q4 '09 thru Q3 '10</a:t>
            </a:r>
            <a:endParaRPr lang="en-US" sz="1800" b="0"/>
          </a:p>
        </c:rich>
      </c:tx>
      <c:layout/>
    </c:title>
    <c:plotArea>
      <c:layout>
        <c:manualLayout>
          <c:layoutTarget val="inner"/>
          <c:xMode val="edge"/>
          <c:yMode val="edge"/>
          <c:x val="0.16326602458628975"/>
          <c:y val="0.13981309154537525"/>
          <c:w val="0.79528923800693219"/>
          <c:h val="0.65738709933985562"/>
        </c:manualLayout>
      </c:layout>
      <c:bubbleChart>
        <c:ser>
          <c:idx val="0"/>
          <c:order val="0"/>
          <c:tx>
            <c:strRef>
              <c:f>'Q3 - Project Info'!$A$224:$A$224</c:f>
              <c:strCache>
                <c:ptCount val="1"/>
                <c:pt idx="0">
                  <c:v>Q409 </c:v>
                </c:pt>
              </c:strCache>
            </c:strRef>
          </c:tx>
          <c:xVal>
            <c:numRef>
              <c:f>'Q3 - Project Info'!$B$224</c:f>
              <c:numCache>
                <c:formatCode>General</c:formatCode>
                <c:ptCount val="1"/>
                <c:pt idx="0">
                  <c:v>3715</c:v>
                </c:pt>
              </c:numCache>
            </c:numRef>
          </c:xVal>
          <c:yVal>
            <c:numRef>
              <c:f>'Q3 - Project Info'!$C$224</c:f>
              <c:numCache>
                <c:formatCode>General</c:formatCode>
                <c:ptCount val="1"/>
                <c:pt idx="0">
                  <c:v>187.5</c:v>
                </c:pt>
              </c:numCache>
            </c:numRef>
          </c:yVal>
          <c:bubbleSize>
            <c:numRef>
              <c:f>'Q3 - Project Info'!$D$224</c:f>
              <c:numCache>
                <c:formatCode>0.00%</c:formatCode>
                <c:ptCount val="1"/>
                <c:pt idx="0">
                  <c:v>0.2697318007662835</c:v>
                </c:pt>
              </c:numCache>
            </c:numRef>
          </c:bubbleSize>
          <c:bubble3D val="1"/>
        </c:ser>
        <c:ser>
          <c:idx val="1"/>
          <c:order val="1"/>
          <c:tx>
            <c:strRef>
              <c:f>'Q3 - Project Info'!$A$225:$A$225</c:f>
              <c:strCache>
                <c:ptCount val="1"/>
                <c:pt idx="0">
                  <c:v>Q110</c:v>
                </c:pt>
              </c:strCache>
            </c:strRef>
          </c:tx>
          <c:spPr>
            <a:ln w="25400">
              <a:noFill/>
            </a:ln>
          </c:spPr>
          <c:xVal>
            <c:numRef>
              <c:f>'Q3 - Project Info'!$B$225</c:f>
              <c:numCache>
                <c:formatCode>General</c:formatCode>
                <c:ptCount val="1"/>
                <c:pt idx="0">
                  <c:v>637.5</c:v>
                </c:pt>
              </c:numCache>
            </c:numRef>
          </c:xVal>
          <c:yVal>
            <c:numRef>
              <c:f>'Q3 - Project Info'!$C$225</c:f>
              <c:numCache>
                <c:formatCode>General</c:formatCode>
                <c:ptCount val="1"/>
                <c:pt idx="0">
                  <c:v>87.5</c:v>
                </c:pt>
              </c:numCache>
            </c:numRef>
          </c:yVal>
          <c:bubbleSize>
            <c:numRef>
              <c:f>'Q3 - Project Info'!$D$225</c:f>
              <c:numCache>
                <c:formatCode>0.00%</c:formatCode>
                <c:ptCount val="1"/>
                <c:pt idx="0">
                  <c:v>0.14692982456140352</c:v>
                </c:pt>
              </c:numCache>
            </c:numRef>
          </c:bubbleSize>
          <c:bubble3D val="1"/>
        </c:ser>
        <c:ser>
          <c:idx val="2"/>
          <c:order val="2"/>
          <c:tx>
            <c:strRef>
              <c:f>'Q3 - Project Info'!$A$226:$A$226</c:f>
              <c:strCache>
                <c:ptCount val="1"/>
                <c:pt idx="0">
                  <c:v>Q210</c:v>
                </c:pt>
              </c:strCache>
            </c:strRef>
          </c:tx>
          <c:spPr>
            <a:ln w="25400">
              <a:noFill/>
            </a:ln>
          </c:spPr>
          <c:xVal>
            <c:numRef>
              <c:f>'Q3 - Project Info'!$B$226</c:f>
              <c:numCache>
                <c:formatCode>General</c:formatCode>
                <c:ptCount val="1"/>
                <c:pt idx="0">
                  <c:v>760</c:v>
                </c:pt>
              </c:numCache>
            </c:numRef>
          </c:xVal>
          <c:yVal>
            <c:numRef>
              <c:f>'Q3 - Project Info'!$C$226</c:f>
              <c:numCache>
                <c:formatCode>General</c:formatCode>
                <c:ptCount val="1"/>
                <c:pt idx="0">
                  <c:v>65</c:v>
                </c:pt>
              </c:numCache>
            </c:numRef>
          </c:yVal>
          <c:bubbleSize>
            <c:numRef>
              <c:f>'Q3 - Project Info'!$D$226</c:f>
              <c:numCache>
                <c:formatCode>0.00%</c:formatCode>
                <c:ptCount val="1"/>
                <c:pt idx="0">
                  <c:v>0.14231136580706782</c:v>
                </c:pt>
              </c:numCache>
            </c:numRef>
          </c:bubbleSize>
          <c:bubble3D val="1"/>
        </c:ser>
        <c:ser>
          <c:idx val="3"/>
          <c:order val="3"/>
          <c:tx>
            <c:strRef>
              <c:f>'Q3 - Project Info'!$A$227:$A$227</c:f>
              <c:strCache>
                <c:ptCount val="1"/>
                <c:pt idx="0">
                  <c:v>Q310</c:v>
                </c:pt>
              </c:strCache>
            </c:strRef>
          </c:tx>
          <c:spPr>
            <a:ln w="25400">
              <a:noFill/>
            </a:ln>
          </c:spPr>
          <c:xVal>
            <c:numRef>
              <c:f>'Q3 - Project Info'!$B$227</c:f>
              <c:numCache>
                <c:formatCode>General</c:formatCode>
                <c:ptCount val="1"/>
                <c:pt idx="0">
                  <c:v>986.65</c:v>
                </c:pt>
              </c:numCache>
            </c:numRef>
          </c:xVal>
          <c:yVal>
            <c:numRef>
              <c:f>'Q3 - Project Info'!$C$227</c:f>
              <c:numCache>
                <c:formatCode>General</c:formatCode>
                <c:ptCount val="1"/>
                <c:pt idx="0">
                  <c:v>181.55</c:v>
                </c:pt>
              </c:numCache>
            </c:numRef>
          </c:yVal>
          <c:bubbleSize>
            <c:numRef>
              <c:f>'Q3 - Project Info'!$D$227</c:f>
              <c:numCache>
                <c:formatCode>0.00%</c:formatCode>
                <c:ptCount val="1"/>
                <c:pt idx="0">
                  <c:v>0.19925512104283055</c:v>
                </c:pt>
              </c:numCache>
            </c:numRef>
          </c:bubbleSize>
          <c:bubble3D val="1"/>
        </c:ser>
        <c:bubbleScale val="100"/>
        <c:axId val="59492992"/>
        <c:axId val="59646720"/>
      </c:bubbleChart>
      <c:valAx>
        <c:axId val="59492992"/>
        <c:scaling>
          <c:orientation val="minMax"/>
          <c:max val="4500"/>
          <c:min val="0"/>
        </c:scaling>
        <c:axPos val="b"/>
        <c:title>
          <c:tx>
            <c:rich>
              <a:bodyPr/>
              <a:lstStyle/>
              <a:p>
                <a:pPr>
                  <a:defRPr sz="2800"/>
                </a:pPr>
                <a:r>
                  <a:rPr lang="en-US" sz="2000"/>
                  <a:t>Capacity in Development (MWs)</a:t>
                </a:r>
              </a:p>
            </c:rich>
          </c:tx>
          <c:layout>
            <c:manualLayout>
              <c:xMode val="edge"/>
              <c:yMode val="edge"/>
              <c:x val="0.35236158510846993"/>
              <c:y val="0.91027264773721339"/>
            </c:manualLayout>
          </c:layout>
        </c:title>
        <c:numFmt formatCode="General" sourceLinked="1"/>
        <c:tickLblPos val="nextTo"/>
        <c:txPr>
          <a:bodyPr/>
          <a:lstStyle/>
          <a:p>
            <a:pPr>
              <a:defRPr sz="2000"/>
            </a:pPr>
            <a:endParaRPr lang="en-US"/>
          </a:p>
        </c:txPr>
        <c:crossAx val="59646720"/>
        <c:crosses val="autoZero"/>
        <c:crossBetween val="midCat"/>
        <c:majorUnit val="500"/>
      </c:valAx>
      <c:valAx>
        <c:axId val="59646720"/>
        <c:scaling>
          <c:orientation val="minMax"/>
          <c:max val="400"/>
          <c:min val="0"/>
        </c:scaling>
        <c:axPos val="l"/>
        <c:majorGridlines/>
        <c:title>
          <c:tx>
            <c:rich>
              <a:bodyPr rot="-5400000" vert="horz"/>
              <a:lstStyle/>
              <a:p>
                <a:pPr algn="ctr">
                  <a:defRPr sz="2000">
                    <a:latin typeface="+mn-lt"/>
                  </a:defRPr>
                </a:pPr>
                <a:r>
                  <a:rPr lang="en-US" sz="2000">
                    <a:latin typeface="+mn-lt"/>
                  </a:rPr>
                  <a:t>Capacity</a:t>
                </a:r>
                <a:r>
                  <a:rPr lang="en-US" sz="2000" baseline="0">
                    <a:latin typeface="+mn-lt"/>
                  </a:rPr>
                  <a:t> Financially Closed (MWs)</a:t>
                </a:r>
                <a:endParaRPr lang="en-US" sz="2000">
                  <a:latin typeface="+mn-lt"/>
                </a:endParaRPr>
              </a:p>
            </c:rich>
          </c:tx>
          <c:layout>
            <c:manualLayout>
              <c:xMode val="edge"/>
              <c:yMode val="edge"/>
              <c:x val="8.7954107808881962E-3"/>
              <c:y val="0.18406712797263991"/>
            </c:manualLayout>
          </c:layout>
        </c:title>
        <c:numFmt formatCode="General" sourceLinked="1"/>
        <c:tickLblPos val="nextTo"/>
        <c:txPr>
          <a:bodyPr/>
          <a:lstStyle/>
          <a:p>
            <a:pPr>
              <a:defRPr sz="2000"/>
            </a:pPr>
            <a:endParaRPr lang="en-US"/>
          </a:p>
        </c:txPr>
        <c:crossAx val="59492992"/>
        <c:crosses val="autoZero"/>
        <c:crossBetween val="midCat"/>
        <c:majorUnit val="50"/>
      </c:valAx>
    </c:plotArea>
    <c:legend>
      <c:legendPos val="r"/>
      <c:layout>
        <c:manualLayout>
          <c:xMode val="edge"/>
          <c:yMode val="edge"/>
          <c:x val="0.87090760905761111"/>
          <c:y val="0.13971399029666753"/>
          <c:w val="0.11192668090168902"/>
          <c:h val="0.24380434263898831"/>
        </c:manualLayout>
      </c:layout>
      <c:spPr>
        <a:solidFill>
          <a:schemeClr val="bg1"/>
        </a:solidFill>
        <a:ln>
          <a:noFill/>
        </a:ln>
      </c:spPr>
      <c:txPr>
        <a:bodyPr/>
        <a:lstStyle/>
        <a:p>
          <a:pPr>
            <a:defRPr sz="2000"/>
          </a:pPr>
          <a:endParaRPr lang="en-US"/>
        </a:p>
      </c:txPr>
    </c:legend>
    <c:plotVisOnly val="1"/>
  </c:chart>
  <c:spPr>
    <a:ln>
      <a:no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sz="2400"/>
            </a:pPr>
            <a:r>
              <a:rPr lang="en-US" sz="2400"/>
              <a:t>Financial Closures by Region</a:t>
            </a:r>
          </a:p>
          <a:p>
            <a:pPr algn="ctr">
              <a:defRPr sz="2400"/>
            </a:pPr>
            <a:r>
              <a:rPr lang="en-US" sz="1800" b="0"/>
              <a:t>Trend Analysis from Q4 '09 thru Q3 '10</a:t>
            </a:r>
          </a:p>
        </c:rich>
      </c:tx>
      <c:layout>
        <c:manualLayout>
          <c:xMode val="edge"/>
          <c:yMode val="edge"/>
          <c:x val="0.30050360730824843"/>
          <c:y val="1.0090984126802512E-2"/>
        </c:manualLayout>
      </c:layout>
    </c:title>
    <c:plotArea>
      <c:layout>
        <c:manualLayout>
          <c:layoutTarget val="inner"/>
          <c:xMode val="edge"/>
          <c:yMode val="edge"/>
          <c:x val="0.1920562428905524"/>
          <c:y val="0.24147899819887855"/>
          <c:w val="0.74063543937831466"/>
          <c:h val="0.67375673513598044"/>
        </c:manualLayout>
      </c:layout>
      <c:barChart>
        <c:barDir val="bar"/>
        <c:grouping val="stacked"/>
        <c:ser>
          <c:idx val="0"/>
          <c:order val="0"/>
          <c:tx>
            <c:strRef>
              <c:f>'Q4 - Project Info (cntd)'!$A$53</c:f>
              <c:strCache>
                <c:ptCount val="1"/>
                <c:pt idx="0">
                  <c:v>Q409</c:v>
                </c:pt>
              </c:strCache>
            </c:strRef>
          </c:tx>
          <c:cat>
            <c:strRef>
              <c:f>'Q4 - Project Info (cntd)'!$B$52:$K$52</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(cntd)'!$B$53:$K$53</c:f>
              <c:numCache>
                <c:formatCode>General</c:formatCode>
                <c:ptCount val="10"/>
                <c:pt idx="0">
                  <c:v>2</c:v>
                </c:pt>
                <c:pt idx="1">
                  <c:v>0</c:v>
                </c:pt>
                <c:pt idx="2">
                  <c:v>7</c:v>
                </c:pt>
                <c:pt idx="3">
                  <c:v>0</c:v>
                </c:pt>
                <c:pt idx="4">
                  <c:v>5</c:v>
                </c:pt>
                <c:pt idx="5">
                  <c:v>0</c:v>
                </c:pt>
                <c:pt idx="6">
                  <c:v>5</c:v>
                </c:pt>
                <c:pt idx="7">
                  <c:v>8</c:v>
                </c:pt>
                <c:pt idx="8">
                  <c:v>3</c:v>
                </c:pt>
                <c:pt idx="9">
                  <c:v>1</c:v>
                </c:pt>
              </c:numCache>
            </c:numRef>
          </c:val>
        </c:ser>
        <c:ser>
          <c:idx val="1"/>
          <c:order val="1"/>
          <c:tx>
            <c:strRef>
              <c:f>'Q4 - Project Info (cntd)'!$A$54</c:f>
              <c:strCache>
                <c:ptCount val="1"/>
                <c:pt idx="0">
                  <c:v>Q110</c:v>
                </c:pt>
              </c:strCache>
            </c:strRef>
          </c:tx>
          <c:cat>
            <c:strRef>
              <c:f>'Q4 - Project Info (cntd)'!$B$52:$K$52</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(cntd)'!$B$54:$K$54</c:f>
              <c:numCache>
                <c:formatCode>General</c:formatCode>
                <c:ptCount val="10"/>
                <c:pt idx="0">
                  <c:v>7</c:v>
                </c:pt>
                <c:pt idx="1">
                  <c:v>1</c:v>
                </c:pt>
                <c:pt idx="2">
                  <c:v>3</c:v>
                </c:pt>
                <c:pt idx="3">
                  <c:v>0</c:v>
                </c:pt>
                <c:pt idx="4">
                  <c:v>3</c:v>
                </c:pt>
                <c:pt idx="5">
                  <c:v>1</c:v>
                </c:pt>
                <c:pt idx="6">
                  <c:v>4</c:v>
                </c:pt>
                <c:pt idx="7">
                  <c:v>10</c:v>
                </c:pt>
                <c:pt idx="8">
                  <c:v>1</c:v>
                </c:pt>
                <c:pt idx="9">
                  <c:v>0</c:v>
                </c:pt>
              </c:numCache>
            </c:numRef>
          </c:val>
        </c:ser>
        <c:ser>
          <c:idx val="2"/>
          <c:order val="2"/>
          <c:tx>
            <c:strRef>
              <c:f>'Q4 - Project Info (cntd)'!$A$55</c:f>
              <c:strCache>
                <c:ptCount val="1"/>
                <c:pt idx="0">
                  <c:v>Q210</c:v>
                </c:pt>
              </c:strCache>
            </c:strRef>
          </c:tx>
          <c:cat>
            <c:strRef>
              <c:f>'Q4 - Project Info (cntd)'!$B$52:$K$52</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(cntd)'!$B$55:$K$55</c:f>
              <c:numCache>
                <c:formatCode>General</c:formatCode>
                <c:ptCount val="10"/>
                <c:pt idx="0">
                  <c:v>4</c:v>
                </c:pt>
                <c:pt idx="1">
                  <c:v>3</c:v>
                </c:pt>
                <c:pt idx="2">
                  <c:v>6</c:v>
                </c:pt>
                <c:pt idx="3">
                  <c:v>5</c:v>
                </c:pt>
                <c:pt idx="4">
                  <c:v>12</c:v>
                </c:pt>
                <c:pt idx="5">
                  <c:v>4</c:v>
                </c:pt>
                <c:pt idx="6">
                  <c:v>7</c:v>
                </c:pt>
                <c:pt idx="7">
                  <c:v>12</c:v>
                </c:pt>
                <c:pt idx="8">
                  <c:v>2</c:v>
                </c:pt>
                <c:pt idx="9">
                  <c:v>3</c:v>
                </c:pt>
              </c:numCache>
            </c:numRef>
          </c:val>
        </c:ser>
        <c:ser>
          <c:idx val="3"/>
          <c:order val="3"/>
          <c:tx>
            <c:strRef>
              <c:f>'Q4 - Project Info (cntd)'!$A$56</c:f>
              <c:strCache>
                <c:ptCount val="1"/>
                <c:pt idx="0">
                  <c:v>Q310</c:v>
                </c:pt>
              </c:strCache>
            </c:strRef>
          </c:tx>
          <c:cat>
            <c:strRef>
              <c:f>'Q4 - Project Info (cntd)'!$B$52:$K$52</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(cntd)'!$B$56:$K$56</c:f>
              <c:numCache>
                <c:formatCode>General</c:formatCode>
                <c:ptCount val="10"/>
                <c:pt idx="0">
                  <c:v>1</c:v>
                </c:pt>
                <c:pt idx="1">
                  <c:v>1</c:v>
                </c:pt>
                <c:pt idx="2">
                  <c:v>9</c:v>
                </c:pt>
                <c:pt idx="3">
                  <c:v>3</c:v>
                </c:pt>
                <c:pt idx="4">
                  <c:v>6</c:v>
                </c:pt>
                <c:pt idx="5">
                  <c:v>1</c:v>
                </c:pt>
                <c:pt idx="6">
                  <c:v>4</c:v>
                </c:pt>
                <c:pt idx="7">
                  <c:v>8</c:v>
                </c:pt>
                <c:pt idx="8">
                  <c:v>2</c:v>
                </c:pt>
                <c:pt idx="9">
                  <c:v>1</c:v>
                </c:pt>
              </c:numCache>
            </c:numRef>
          </c:val>
        </c:ser>
        <c:overlap val="100"/>
        <c:axId val="70172032"/>
        <c:axId val="70177920"/>
      </c:barChart>
      <c:catAx>
        <c:axId val="70172032"/>
        <c:scaling>
          <c:orientation val="maxMin"/>
        </c:scaling>
        <c:axPos val="l"/>
        <c:numFmt formatCode="General" sourceLinked="1"/>
        <c:tickLblPos val="nextTo"/>
        <c:txPr>
          <a:bodyPr rot="0" vert="horz"/>
          <a:lstStyle/>
          <a:p>
            <a:pPr>
              <a:defRPr sz="1800"/>
            </a:pPr>
            <a:endParaRPr lang="en-US"/>
          </a:p>
        </c:txPr>
        <c:crossAx val="70177920"/>
        <c:crosses val="autoZero"/>
        <c:auto val="1"/>
        <c:lblAlgn val="ctr"/>
        <c:lblOffset val="100"/>
      </c:catAx>
      <c:valAx>
        <c:axId val="70177920"/>
        <c:scaling>
          <c:orientation val="minMax"/>
        </c:scaling>
        <c:axPos val="t"/>
        <c:majorGridlines/>
        <c:numFmt formatCode="General" sourceLinked="1"/>
        <c:tickLblPos val="nextTo"/>
        <c:txPr>
          <a:bodyPr rot="0" vert="horz" anchor="t" anchorCtr="0"/>
          <a:lstStyle/>
          <a:p>
            <a:pPr>
              <a:defRPr sz="1800"/>
            </a:pPr>
            <a:endParaRPr lang="en-US"/>
          </a:p>
        </c:txPr>
        <c:crossAx val="70172032"/>
        <c:crosses val="autoZero"/>
        <c:crossBetween val="between"/>
        <c:majorUnit val="4"/>
      </c:valAx>
    </c:plotArea>
    <c:legend>
      <c:legendPos val="b"/>
      <c:layout>
        <c:manualLayout>
          <c:xMode val="edge"/>
          <c:yMode val="edge"/>
          <c:x val="0.19118427910128055"/>
          <c:y val="0.91572979427423262"/>
          <c:w val="0.73929109609372212"/>
          <c:h val="5.6015450170720384E-2"/>
        </c:manualLayout>
      </c:layout>
      <c:spPr>
        <a:ln>
          <a:solidFill>
            <a:sysClr val="windowText" lastClr="000000"/>
          </a:solidFill>
        </a:ln>
      </c:spPr>
      <c:txPr>
        <a:bodyPr/>
        <a:lstStyle/>
        <a:p>
          <a:pPr>
            <a:defRPr sz="1800"/>
          </a:pPr>
          <a:endParaRPr lang="en-US"/>
        </a:p>
      </c:txPr>
    </c:legend>
    <c:plotVisOnly val="1"/>
    <c:dispBlanksAs val="gap"/>
  </c:chart>
  <c:spPr>
    <a:ln>
      <a:no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400"/>
            </a:pPr>
            <a:r>
              <a:rPr lang="en-US" sz="2400"/>
              <a:t>Primary Power Purchaser</a:t>
            </a:r>
            <a:r>
              <a:rPr lang="en-US" sz="2400" baseline="0"/>
              <a:t> </a:t>
            </a:r>
          </a:p>
          <a:p>
            <a:pPr>
              <a:defRPr sz="2400"/>
            </a:pPr>
            <a:r>
              <a:rPr lang="en-US" sz="1800" b="0" baseline="0"/>
              <a:t>Aggregate Responses from Q4 '09 thru Q3 '10</a:t>
            </a:r>
            <a:endParaRPr lang="en-US" sz="1800" b="0"/>
          </a:p>
        </c:rich>
      </c:tx>
      <c:layout/>
    </c:title>
    <c:plotArea>
      <c:layout>
        <c:manualLayout>
          <c:layoutTarget val="inner"/>
          <c:xMode val="edge"/>
          <c:yMode val="edge"/>
          <c:x val="0.1231655572423995"/>
          <c:y val="0.16818412820094755"/>
          <c:w val="0.58393724986567819"/>
          <c:h val="0.8081144543256632"/>
        </c:manualLayout>
      </c:layout>
      <c:doughnutChart>
        <c:varyColors val="1"/>
        <c:ser>
          <c:idx val="0"/>
          <c:order val="0"/>
          <c:dLbls>
            <c:txPr>
              <a:bodyPr/>
              <a:lstStyle/>
              <a:p>
                <a:pPr>
                  <a:defRPr sz="1800" b="1"/>
                </a:pPr>
                <a:endParaRPr lang="en-US"/>
              </a:p>
            </c:txPr>
            <c:showVal val="1"/>
            <c:showLeaderLines val="1"/>
          </c:dLbls>
          <c:cat>
            <c:strRef>
              <c:f>'Q4 - Project Info (cntd)'!$B$105:$F$105</c:f>
              <c:strCache>
                <c:ptCount val="5"/>
                <c:pt idx="0">
                  <c:v> End User</c:v>
                </c:pt>
                <c:pt idx="1">
                  <c:v>Utility</c:v>
                </c:pt>
                <c:pt idx="2">
                  <c:v>Utility + Merchant</c:v>
                </c:pt>
                <c:pt idx="3">
                  <c:v>Merchant</c:v>
                </c:pt>
                <c:pt idx="4">
                  <c:v>Turnkey</c:v>
                </c:pt>
              </c:strCache>
            </c:strRef>
          </c:cat>
          <c:val>
            <c:numRef>
              <c:f>'Q4 - Project Info (cntd)'!$B$110:$F$110</c:f>
              <c:numCache>
                <c:formatCode>General</c:formatCode>
                <c:ptCount val="5"/>
                <c:pt idx="0">
                  <c:v>91</c:v>
                </c:pt>
                <c:pt idx="1">
                  <c:v>40</c:v>
                </c:pt>
                <c:pt idx="2">
                  <c:v>9</c:v>
                </c:pt>
                <c:pt idx="3">
                  <c:v>5</c:v>
                </c:pt>
                <c:pt idx="4">
                  <c:v>3</c:v>
                </c:pt>
              </c:numCache>
            </c:numRef>
          </c:val>
        </c:ser>
        <c:dLbls>
          <c:showPercent val="1"/>
        </c:dLbls>
        <c:firstSliceAng val="0"/>
        <c:holeSize val="50"/>
      </c:doughnutChart>
    </c:plotArea>
    <c:legend>
      <c:legendPos val="r"/>
      <c:layout>
        <c:manualLayout>
          <c:xMode val="edge"/>
          <c:yMode val="edge"/>
          <c:x val="0.69755990965681969"/>
          <c:y val="0.32787101211458414"/>
          <c:w val="0.29369008991257012"/>
          <c:h val="0.44915367631237618"/>
        </c:manualLayout>
      </c:layout>
      <c:txPr>
        <a:bodyPr/>
        <a:lstStyle/>
        <a:p>
          <a:pPr>
            <a:defRPr sz="1800"/>
          </a:pPr>
          <a:endParaRPr lang="en-US"/>
        </a:p>
      </c:txPr>
    </c:legend>
    <c:plotVisOnly val="1"/>
    <c:dispBlanksAs val="zero"/>
  </c:chart>
  <c:spPr>
    <a:ln>
      <a:no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000"/>
            </a:pPr>
            <a:r>
              <a:rPr lang="en-US" sz="2400"/>
              <a:t>Type of Power Purchaser </a:t>
            </a:r>
          </a:p>
          <a:p>
            <a:pPr>
              <a:defRPr sz="2000"/>
            </a:pPr>
            <a:r>
              <a:rPr lang="en-US" sz="1800" b="0"/>
              <a:t>Trend Analysis</a:t>
            </a:r>
            <a:r>
              <a:rPr lang="en-US" sz="1800" b="0" baseline="0"/>
              <a:t> from </a:t>
            </a:r>
            <a:r>
              <a:rPr lang="en-US" sz="1800" b="0"/>
              <a:t>Q4'09 thru Q3'10</a:t>
            </a:r>
          </a:p>
        </c:rich>
      </c:tx>
      <c:layout/>
    </c:title>
    <c:view3D>
      <c:perspective val="30"/>
    </c:view3D>
    <c:plotArea>
      <c:layout/>
      <c:bar3DChart>
        <c:barDir val="col"/>
        <c:grouping val="standard"/>
        <c:ser>
          <c:idx val="0"/>
          <c:order val="0"/>
          <c:tx>
            <c:strRef>
              <c:f>'Q4 - Project Info (cntd)'!$A$106</c:f>
              <c:strCache>
                <c:ptCount val="1"/>
                <c:pt idx="0">
                  <c:v>Q409</c:v>
                </c:pt>
              </c:strCache>
            </c:strRef>
          </c:tx>
          <c:cat>
            <c:strRef>
              <c:f>'Q4 - Project Info (cntd)'!$B$105:$F$105</c:f>
              <c:strCache>
                <c:ptCount val="5"/>
                <c:pt idx="0">
                  <c:v> End User</c:v>
                </c:pt>
                <c:pt idx="1">
                  <c:v>Utility</c:v>
                </c:pt>
                <c:pt idx="2">
                  <c:v>Utility + Merchant</c:v>
                </c:pt>
                <c:pt idx="3">
                  <c:v>Merchant</c:v>
                </c:pt>
                <c:pt idx="4">
                  <c:v>Turnkey</c:v>
                </c:pt>
              </c:strCache>
            </c:strRef>
          </c:cat>
          <c:val>
            <c:numRef>
              <c:f>'Q4 - Project Info (cntd)'!$B$106:$F$106</c:f>
              <c:numCache>
                <c:formatCode>General</c:formatCode>
                <c:ptCount val="5"/>
                <c:pt idx="0">
                  <c:v>20</c:v>
                </c:pt>
                <c:pt idx="1">
                  <c:v>7</c:v>
                </c:pt>
                <c:pt idx="2">
                  <c:v>2</c:v>
                </c:pt>
                <c:pt idx="3">
                  <c:v>1</c:v>
                </c:pt>
                <c:pt idx="4">
                  <c:v>1</c:v>
                </c:pt>
              </c:numCache>
            </c:numRef>
          </c:val>
        </c:ser>
        <c:ser>
          <c:idx val="1"/>
          <c:order val="1"/>
          <c:tx>
            <c:strRef>
              <c:f>'Q4 - Project Info (cntd)'!$A$107</c:f>
              <c:strCache>
                <c:ptCount val="1"/>
                <c:pt idx="0">
                  <c:v>Q110</c:v>
                </c:pt>
              </c:strCache>
            </c:strRef>
          </c:tx>
          <c:cat>
            <c:strRef>
              <c:f>'Q4 - Project Info (cntd)'!$B$105:$F$105</c:f>
              <c:strCache>
                <c:ptCount val="5"/>
                <c:pt idx="0">
                  <c:v> End User</c:v>
                </c:pt>
                <c:pt idx="1">
                  <c:v>Utility</c:v>
                </c:pt>
                <c:pt idx="2">
                  <c:v>Utility + Merchant</c:v>
                </c:pt>
                <c:pt idx="3">
                  <c:v>Merchant</c:v>
                </c:pt>
                <c:pt idx="4">
                  <c:v>Turnkey</c:v>
                </c:pt>
              </c:strCache>
            </c:strRef>
          </c:cat>
          <c:val>
            <c:numRef>
              <c:f>'Q4 - Project Info (cntd)'!$B$107:$F$107</c:f>
              <c:numCache>
                <c:formatCode>General</c:formatCode>
                <c:ptCount val="5"/>
                <c:pt idx="0">
                  <c:v>20</c:v>
                </c:pt>
                <c:pt idx="1">
                  <c:v>3</c:v>
                </c:pt>
                <c:pt idx="2">
                  <c:v>2</c:v>
                </c:pt>
                <c:pt idx="3">
                  <c:v>1</c:v>
                </c:pt>
                <c:pt idx="4">
                  <c:v>1</c:v>
                </c:pt>
              </c:numCache>
            </c:numRef>
          </c:val>
        </c:ser>
        <c:ser>
          <c:idx val="2"/>
          <c:order val="2"/>
          <c:tx>
            <c:strRef>
              <c:f>'Q4 - Project Info (cntd)'!$A$108</c:f>
              <c:strCache>
                <c:ptCount val="1"/>
                <c:pt idx="0">
                  <c:v>Q210</c:v>
                </c:pt>
              </c:strCache>
            </c:strRef>
          </c:tx>
          <c:cat>
            <c:strRef>
              <c:f>'Q4 - Project Info (cntd)'!$B$105:$F$105</c:f>
              <c:strCache>
                <c:ptCount val="5"/>
                <c:pt idx="0">
                  <c:v> End User</c:v>
                </c:pt>
                <c:pt idx="1">
                  <c:v>Utility</c:v>
                </c:pt>
                <c:pt idx="2">
                  <c:v>Utility + Merchant</c:v>
                </c:pt>
                <c:pt idx="3">
                  <c:v>Merchant</c:v>
                </c:pt>
                <c:pt idx="4">
                  <c:v>Turnkey</c:v>
                </c:pt>
              </c:strCache>
            </c:strRef>
          </c:cat>
          <c:val>
            <c:numRef>
              <c:f>'Q4 - Project Info (cntd)'!$B$108:$F$108</c:f>
              <c:numCache>
                <c:formatCode>General</c:formatCode>
                <c:ptCount val="5"/>
                <c:pt idx="0">
                  <c:v>33</c:v>
                </c:pt>
                <c:pt idx="1">
                  <c:v>15</c:v>
                </c:pt>
                <c:pt idx="2">
                  <c:v>4</c:v>
                </c:pt>
                <c:pt idx="3">
                  <c:v>3</c:v>
                </c:pt>
                <c:pt idx="4">
                  <c:v>0</c:v>
                </c:pt>
              </c:numCache>
            </c:numRef>
          </c:val>
        </c:ser>
        <c:ser>
          <c:idx val="3"/>
          <c:order val="3"/>
          <c:tx>
            <c:strRef>
              <c:f>'Q4 - Project Info (cntd)'!$A$109</c:f>
              <c:strCache>
                <c:ptCount val="1"/>
                <c:pt idx="0">
                  <c:v>Q310</c:v>
                </c:pt>
              </c:strCache>
            </c:strRef>
          </c:tx>
          <c:cat>
            <c:strRef>
              <c:f>'Q4 - Project Info (cntd)'!$B$105:$F$105</c:f>
              <c:strCache>
                <c:ptCount val="5"/>
                <c:pt idx="0">
                  <c:v> End User</c:v>
                </c:pt>
                <c:pt idx="1">
                  <c:v>Utility</c:v>
                </c:pt>
                <c:pt idx="2">
                  <c:v>Utility + Merchant</c:v>
                </c:pt>
                <c:pt idx="3">
                  <c:v>Merchant</c:v>
                </c:pt>
                <c:pt idx="4">
                  <c:v>Turnkey</c:v>
                </c:pt>
              </c:strCache>
            </c:strRef>
          </c:cat>
          <c:val>
            <c:numRef>
              <c:f>'Q4 - Project Info (cntd)'!$B$109:$F$109</c:f>
              <c:numCache>
                <c:formatCode>General</c:formatCode>
                <c:ptCount val="5"/>
                <c:pt idx="0">
                  <c:v>18</c:v>
                </c:pt>
                <c:pt idx="1">
                  <c:v>15</c:v>
                </c:pt>
                <c:pt idx="2">
                  <c:v>1</c:v>
                </c:pt>
                <c:pt idx="3">
                  <c:v>0</c:v>
                </c:pt>
                <c:pt idx="4">
                  <c:v>1</c:v>
                </c:pt>
              </c:numCache>
            </c:numRef>
          </c:val>
        </c:ser>
        <c:shape val="box"/>
        <c:axId val="73296512"/>
        <c:axId val="73302400"/>
        <c:axId val="73280576"/>
      </c:bar3DChart>
      <c:catAx>
        <c:axId val="73296512"/>
        <c:scaling>
          <c:orientation val="minMax"/>
        </c:scaling>
        <c:axPos val="b"/>
        <c:tickLblPos val="nextTo"/>
        <c:txPr>
          <a:bodyPr/>
          <a:lstStyle/>
          <a:p>
            <a:pPr>
              <a:defRPr sz="1600"/>
            </a:pPr>
            <a:endParaRPr lang="en-US"/>
          </a:p>
        </c:txPr>
        <c:crossAx val="73302400"/>
        <c:crosses val="autoZero"/>
        <c:auto val="1"/>
        <c:lblAlgn val="ctr"/>
        <c:lblOffset val="100"/>
      </c:catAx>
      <c:valAx>
        <c:axId val="73302400"/>
        <c:scaling>
          <c:orientation val="minMax"/>
        </c:scaling>
        <c:axPos val="l"/>
        <c:majorGridlines/>
        <c:numFmt formatCode="General" sourceLinked="1"/>
        <c:tickLblPos val="nextTo"/>
        <c:txPr>
          <a:bodyPr/>
          <a:lstStyle/>
          <a:p>
            <a:pPr>
              <a:defRPr sz="1600"/>
            </a:pPr>
            <a:endParaRPr lang="en-US"/>
          </a:p>
        </c:txPr>
        <c:crossAx val="73296512"/>
        <c:crosses val="autoZero"/>
        <c:crossBetween val="between"/>
      </c:valAx>
      <c:serAx>
        <c:axId val="73280576"/>
        <c:scaling>
          <c:orientation val="minMax"/>
        </c:scaling>
        <c:axPos val="b"/>
        <c:tickLblPos val="nextTo"/>
        <c:txPr>
          <a:bodyPr/>
          <a:lstStyle/>
          <a:p>
            <a:pPr>
              <a:defRPr sz="1600"/>
            </a:pPr>
            <a:endParaRPr lang="en-US"/>
          </a:p>
        </c:txPr>
        <c:crossAx val="73302400"/>
        <c:crosses val="autoZero"/>
      </c:serAx>
    </c:plotArea>
    <c:legend>
      <c:legendPos val="r"/>
      <c:layout>
        <c:manualLayout>
          <c:xMode val="edge"/>
          <c:yMode val="edge"/>
          <c:x val="0.83447640895281749"/>
          <c:y val="0.31894318019741635"/>
          <c:w val="0.10253146506293012"/>
          <c:h val="0.22904660964849724"/>
        </c:manualLayout>
      </c:layout>
      <c:txPr>
        <a:bodyPr/>
        <a:lstStyle/>
        <a:p>
          <a:pPr>
            <a:defRPr sz="1600"/>
          </a:pPr>
          <a:endParaRPr lang="en-US"/>
        </a:p>
      </c:txPr>
    </c:legend>
    <c:plotVisOnly val="1"/>
  </c:chart>
  <c:spPr>
    <a:ln>
      <a:noFill/>
    </a:ln>
  </c:sp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28.xml.rels><?xml version="1.0" encoding="UTF-8" standalone="yes"?>
<Relationships xmlns="http://schemas.openxmlformats.org/package/2006/relationships"><Relationship Id="rId1" Type="http://schemas.openxmlformats.org/officeDocument/2006/relationships/drawing" Target="../drawings/drawing29.xml"/></Relationships>
</file>

<file path=xl/chartsheets/_rels/sheet29.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0.xml.rels><?xml version="1.0" encoding="UTF-8" standalone="yes"?>
<Relationships xmlns="http://schemas.openxmlformats.org/package/2006/relationships"><Relationship Id="rId1" Type="http://schemas.openxmlformats.org/officeDocument/2006/relationships/drawing" Target="../drawings/drawing31.xml"/></Relationships>
</file>

<file path=xl/chartsheets/_rels/sheet31.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32.xml.rels><?xml version="1.0" encoding="UTF-8" standalone="yes"?>
<Relationships xmlns="http://schemas.openxmlformats.org/package/2006/relationships"><Relationship Id="rId1" Type="http://schemas.openxmlformats.org/officeDocument/2006/relationships/drawing" Target="../drawings/drawing3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tabColor theme="3" tint="0.79998168889431442"/>
  </sheetPr>
  <sheetViews>
    <sheetView zoomScale="70"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3" tint="0.79998168889431442"/>
  </sheetPr>
  <sheetViews>
    <sheetView zoomScale="70" workbookViewId="0"/>
  </sheetViews>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3.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4.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5.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6.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7.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8.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9.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3" tint="0.79998168889431442"/>
  </sheetPr>
  <sheetViews>
    <sheetView zoomScale="70" workbookViewId="0"/>
  </sheetViews>
  <pageMargins left="0.7" right="0.7" top="0.75" bottom="0.75" header="0.3" footer="0.3"/>
  <drawing r:id="rId1"/>
</chartsheet>
</file>

<file path=xl/chartsheets/sheet30.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3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3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3" tint="0.79998168889431442"/>
  </sheetPr>
  <sheetViews>
    <sheetView zoomScale="70"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26</xdr:col>
      <xdr:colOff>390525</xdr:colOff>
      <xdr:row>86</xdr:row>
      <xdr:rowOff>0</xdr:rowOff>
    </xdr:from>
    <xdr:to>
      <xdr:col>34</xdr:col>
      <xdr:colOff>85725</xdr:colOff>
      <xdr:row>129</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447675</xdr:colOff>
      <xdr:row>129</xdr:row>
      <xdr:rowOff>0</xdr:rowOff>
    </xdr:from>
    <xdr:to>
      <xdr:col>34</xdr:col>
      <xdr:colOff>352425</xdr:colOff>
      <xdr:row>174</xdr:row>
      <xdr:rowOff>0</xdr:rowOff>
    </xdr:to>
    <xdr:graphicFrame macro="">
      <xdr:nvGraphicFramePr>
        <xdr:cNvPr id="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13607" y="-40821"/>
    <xdr:ext cx="8708571" cy="629274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40821" y="-40821"/>
    <xdr:ext cx="8708571" cy="629274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74554" cy="6293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FTI_CumulativeSummaries_Q309thruQ310_26March10_Inter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Q1 - Respondent Info"/>
      <sheetName val="Q2 - Provided Contact Info"/>
      <sheetName val="Q3 - Project Info"/>
      <sheetName val="Bubble Chart Q409 - Q310"/>
      <sheetName val="Bubble Chart Q409 - Q310 (PV&lt;1)"/>
      <sheetName val="Bubble Chart Q409 - Q310 (PV&gt;1)"/>
      <sheetName val="Q4 - Project Info (cntd)"/>
      <sheetName val="Q4 - F1"/>
      <sheetName val="Q5 - Customer Host"/>
      <sheetName val="Q6 - Project Development"/>
      <sheetName val="Q7 - Project Info (cntd)"/>
      <sheetName val="Q8 - RECS"/>
      <sheetName val="Q9 - Incentive Programs"/>
      <sheetName val="Q10 - Typical PPA"/>
      <sheetName val="Q11 - Equity Capital"/>
      <sheetName val="Q12 - Construction Debt"/>
      <sheetName val="Q13 - Term Debt"/>
      <sheetName val="Q14 - Cost of Energy"/>
    </sheetNames>
    <sheetDataSet>
      <sheetData sheetId="0" refreshError="1"/>
      <sheetData sheetId="1" refreshError="1"/>
      <sheetData sheetId="2">
        <row r="49">
          <cell r="A49" t="str">
            <v>Wind</v>
          </cell>
          <cell r="K49">
            <v>96</v>
          </cell>
        </row>
        <row r="50">
          <cell r="A50" t="str">
            <v>PV (&lt; 1 MW)</v>
          </cell>
          <cell r="K50">
            <v>529</v>
          </cell>
        </row>
        <row r="51">
          <cell r="A51" t="str">
            <v>PV (&gt;= 1 MW)</v>
          </cell>
          <cell r="K51">
            <v>149</v>
          </cell>
        </row>
        <row r="52">
          <cell r="A52" t="str">
            <v>Solar - CSP</v>
          </cell>
          <cell r="K52">
            <v>191</v>
          </cell>
        </row>
        <row r="53">
          <cell r="A53" t="str">
            <v>Solar Thermal (non-elec)</v>
          </cell>
          <cell r="K53">
            <v>14</v>
          </cell>
        </row>
        <row r="54">
          <cell r="A54" t="str">
            <v>Geothermal</v>
          </cell>
          <cell r="K54">
            <v>7</v>
          </cell>
        </row>
        <row r="55">
          <cell r="A55" t="str">
            <v>Biomass - Elec</v>
          </cell>
          <cell r="K55">
            <v>32</v>
          </cell>
        </row>
        <row r="56">
          <cell r="A56" t="str">
            <v>Biomass - Non-elec</v>
          </cell>
          <cell r="K56">
            <v>6</v>
          </cell>
        </row>
        <row r="57">
          <cell r="A57" t="str">
            <v>Hydro</v>
          </cell>
          <cell r="K57">
            <v>0</v>
          </cell>
        </row>
        <row r="58">
          <cell r="A58" t="str">
            <v>Other Technologies</v>
          </cell>
          <cell r="K58">
            <v>23</v>
          </cell>
        </row>
        <row r="183">
          <cell r="A183" t="str">
            <v>Wind</v>
          </cell>
          <cell r="L183">
            <v>8</v>
          </cell>
        </row>
        <row r="184">
          <cell r="A184" t="str">
            <v>PV (&lt; 1 MW)</v>
          </cell>
          <cell r="L184">
            <v>388</v>
          </cell>
        </row>
        <row r="185">
          <cell r="A185" t="str">
            <v>PV (&gt;= 1 MW)</v>
          </cell>
          <cell r="L185">
            <v>8</v>
          </cell>
        </row>
        <row r="186">
          <cell r="A186" t="str">
            <v>Solar - CSP</v>
          </cell>
          <cell r="L186">
            <v>0</v>
          </cell>
        </row>
        <row r="187">
          <cell r="A187" t="str">
            <v>Solar Thermal (non-elec)</v>
          </cell>
          <cell r="L187">
            <v>2</v>
          </cell>
        </row>
        <row r="188">
          <cell r="A188" t="str">
            <v>Geothermal</v>
          </cell>
          <cell r="L188">
            <v>0</v>
          </cell>
        </row>
        <row r="189">
          <cell r="A189" t="str">
            <v>Biomass - Elec</v>
          </cell>
          <cell r="L189">
            <v>0</v>
          </cell>
        </row>
        <row r="190">
          <cell r="A190" t="str">
            <v>Biomass - Non-elec</v>
          </cell>
          <cell r="L190">
            <v>0</v>
          </cell>
        </row>
        <row r="191">
          <cell r="A191" t="str">
            <v>Hydro</v>
          </cell>
          <cell r="L191">
            <v>0</v>
          </cell>
        </row>
        <row r="192">
          <cell r="A192" t="str">
            <v>Other Technologies</v>
          </cell>
          <cell r="L192">
            <v>12</v>
          </cell>
        </row>
        <row r="193">
          <cell r="A193" t="str">
            <v>Total Responses</v>
          </cell>
        </row>
        <row r="194">
          <cell r="A194" t="str">
            <v>Answer Option Mid-Point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sheetPr>
    <tabColor rgb="FFFFFF00"/>
  </sheetPr>
  <dimension ref="A1:B77"/>
  <sheetViews>
    <sheetView tabSelected="1" workbookViewId="0">
      <selection sqref="A1:B1"/>
    </sheetView>
  </sheetViews>
  <sheetFormatPr defaultRowHeight="12.75"/>
  <cols>
    <col min="1" max="1" width="66.7109375" style="122" customWidth="1"/>
    <col min="2" max="2" width="75" style="122" customWidth="1"/>
    <col min="3" max="16384" width="9.140625" style="122"/>
  </cols>
  <sheetData>
    <row r="1" spans="1:2" ht="23.25" thickBot="1">
      <c r="A1" s="315" t="s">
        <v>761</v>
      </c>
      <c r="B1" s="262"/>
    </row>
    <row r="2" spans="1:2" ht="13.5" thickBot="1">
      <c r="A2" s="316" t="s">
        <v>762</v>
      </c>
      <c r="B2" s="317"/>
    </row>
    <row r="3" spans="1:2" ht="13.5" thickBot="1">
      <c r="A3" s="318" t="s">
        <v>763</v>
      </c>
      <c r="B3" s="319"/>
    </row>
    <row r="4" spans="1:2" ht="13.5" thickBot="1">
      <c r="A4" s="320"/>
      <c r="B4" s="13"/>
    </row>
    <row r="5" spans="1:2" ht="13.5" thickBot="1">
      <c r="A5" s="316" t="s">
        <v>764</v>
      </c>
      <c r="B5" s="317"/>
    </row>
    <row r="6" spans="1:2" ht="13.5" thickBot="1">
      <c r="A6" s="318" t="s">
        <v>765</v>
      </c>
      <c r="B6" s="319"/>
    </row>
    <row r="7" spans="1:2" ht="13.5" thickBot="1">
      <c r="A7" s="320"/>
      <c r="B7" s="13"/>
    </row>
    <row r="8" spans="1:2" ht="13.5" thickBot="1">
      <c r="A8" s="321" t="s">
        <v>766</v>
      </c>
      <c r="B8" s="322"/>
    </row>
    <row r="9" spans="1:2">
      <c r="A9" s="323" t="s">
        <v>767</v>
      </c>
      <c r="B9" s="324"/>
    </row>
    <row r="10" spans="1:2">
      <c r="A10" s="326" t="s">
        <v>768</v>
      </c>
      <c r="B10" s="327"/>
    </row>
    <row r="11" spans="1:2">
      <c r="A11" s="326" t="s">
        <v>769</v>
      </c>
      <c r="B11" s="327"/>
    </row>
    <row r="12" spans="1:2">
      <c r="A12" s="326" t="s">
        <v>770</v>
      </c>
      <c r="B12" s="327"/>
    </row>
    <row r="13" spans="1:2" ht="13.5" thickBot="1">
      <c r="A13" s="328" t="s">
        <v>771</v>
      </c>
      <c r="B13" s="329"/>
    </row>
    <row r="14" spans="1:2" ht="13.5" thickBot="1">
      <c r="A14" s="320"/>
      <c r="B14" s="13"/>
    </row>
    <row r="15" spans="1:2" ht="13.5" thickBot="1">
      <c r="A15" s="321" t="s">
        <v>772</v>
      </c>
      <c r="B15" s="322"/>
    </row>
    <row r="16" spans="1:2">
      <c r="A16" s="323" t="s">
        <v>46</v>
      </c>
      <c r="B16" s="325"/>
    </row>
    <row r="17" spans="1:2">
      <c r="A17" s="326" t="s">
        <v>773</v>
      </c>
      <c r="B17" s="327"/>
    </row>
    <row r="18" spans="1:2">
      <c r="A18" s="326" t="s">
        <v>397</v>
      </c>
      <c r="B18" s="327"/>
    </row>
    <row r="19" spans="1:2" ht="13.5" thickBot="1">
      <c r="A19" s="328" t="s">
        <v>774</v>
      </c>
      <c r="B19" s="329"/>
    </row>
    <row r="20" spans="1:2" ht="13.5" thickBot="1">
      <c r="A20" s="320"/>
      <c r="B20" s="13"/>
    </row>
    <row r="21" spans="1:2" ht="13.5" thickBot="1">
      <c r="A21" s="321" t="s">
        <v>775</v>
      </c>
      <c r="B21" s="322"/>
    </row>
    <row r="22" spans="1:2">
      <c r="A22" s="323" t="s">
        <v>776</v>
      </c>
      <c r="B22" s="325"/>
    </row>
    <row r="23" spans="1:2">
      <c r="A23" s="326" t="s">
        <v>67</v>
      </c>
      <c r="B23" s="327"/>
    </row>
    <row r="24" spans="1:2">
      <c r="A24" s="326" t="s">
        <v>68</v>
      </c>
      <c r="B24" s="327"/>
    </row>
    <row r="25" spans="1:2">
      <c r="A25" s="326" t="s">
        <v>74</v>
      </c>
      <c r="B25" s="327"/>
    </row>
    <row r="26" spans="1:2" ht="13.5" thickBot="1">
      <c r="A26" s="328" t="s">
        <v>77</v>
      </c>
      <c r="B26" s="329"/>
    </row>
    <row r="27" spans="1:2" ht="13.5" thickBot="1">
      <c r="A27" s="320"/>
      <c r="B27" s="13"/>
    </row>
    <row r="28" spans="1:2" ht="13.5" thickBot="1">
      <c r="A28" s="321" t="s">
        <v>777</v>
      </c>
      <c r="B28" s="322"/>
    </row>
    <row r="29" spans="1:2">
      <c r="A29" s="323" t="s">
        <v>464</v>
      </c>
      <c r="B29" s="325"/>
    </row>
    <row r="30" spans="1:2" ht="13.5" thickBot="1">
      <c r="A30" s="328" t="s">
        <v>88</v>
      </c>
      <c r="B30" s="329"/>
    </row>
    <row r="31" spans="1:2" ht="13.5" thickBot="1">
      <c r="A31" s="320"/>
      <c r="B31" s="13"/>
    </row>
    <row r="32" spans="1:2" ht="13.5" thickBot="1">
      <c r="A32" s="321" t="s">
        <v>778</v>
      </c>
      <c r="B32" s="322"/>
    </row>
    <row r="33" spans="1:2">
      <c r="A33" s="330" t="s">
        <v>90</v>
      </c>
      <c r="B33" s="331"/>
    </row>
    <row r="34" spans="1:2">
      <c r="A34" s="326" t="s">
        <v>92</v>
      </c>
      <c r="B34" s="327"/>
    </row>
    <row r="35" spans="1:2">
      <c r="A35" s="326" t="s">
        <v>96</v>
      </c>
      <c r="B35" s="327"/>
    </row>
    <row r="36" spans="1:2" ht="13.5" thickBot="1">
      <c r="A36" s="328" t="s">
        <v>100</v>
      </c>
      <c r="B36" s="329"/>
    </row>
    <row r="37" spans="1:2" ht="13.5" thickBot="1">
      <c r="A37" s="320"/>
      <c r="B37" s="13"/>
    </row>
    <row r="38" spans="1:2" ht="13.5" thickBot="1">
      <c r="A38" s="321" t="s">
        <v>779</v>
      </c>
      <c r="B38" s="322"/>
    </row>
    <row r="39" spans="1:2">
      <c r="A39" s="323" t="s">
        <v>104</v>
      </c>
      <c r="B39" s="325"/>
    </row>
    <row r="40" spans="1:2">
      <c r="A40" s="326" t="s">
        <v>109</v>
      </c>
      <c r="B40" s="327"/>
    </row>
    <row r="41" spans="1:2" ht="13.5" thickBot="1">
      <c r="A41" s="328" t="s">
        <v>113</v>
      </c>
      <c r="B41" s="329"/>
    </row>
    <row r="42" spans="1:2" ht="13.5" thickBot="1">
      <c r="A42" s="320"/>
      <c r="B42" s="13"/>
    </row>
    <row r="43" spans="1:2" ht="13.5" thickBot="1">
      <c r="A43" s="321" t="s">
        <v>780</v>
      </c>
      <c r="B43" s="322"/>
    </row>
    <row r="44" spans="1:2">
      <c r="A44" s="323" t="s">
        <v>781</v>
      </c>
      <c r="B44" s="325"/>
    </row>
    <row r="45" spans="1:2">
      <c r="A45" s="326" t="s">
        <v>122</v>
      </c>
      <c r="B45" s="327"/>
    </row>
    <row r="46" spans="1:2" ht="13.5" thickBot="1">
      <c r="A46" s="328" t="s">
        <v>123</v>
      </c>
      <c r="B46" s="329"/>
    </row>
    <row r="47" spans="1:2" ht="13.5" thickBot="1">
      <c r="A47" s="320"/>
      <c r="B47" s="13"/>
    </row>
    <row r="48" spans="1:2" ht="13.5" thickBot="1">
      <c r="A48" s="321" t="s">
        <v>782</v>
      </c>
      <c r="B48" s="322"/>
    </row>
    <row r="49" spans="1:2">
      <c r="A49" s="323" t="s">
        <v>124</v>
      </c>
      <c r="B49" s="325"/>
    </row>
    <row r="50" spans="1:2">
      <c r="A50" s="326" t="s">
        <v>125</v>
      </c>
      <c r="B50" s="327"/>
    </row>
    <row r="51" spans="1:2">
      <c r="A51" s="326" t="s">
        <v>126</v>
      </c>
      <c r="B51" s="327"/>
    </row>
    <row r="52" spans="1:2" ht="13.5" thickBot="1">
      <c r="A52" s="328" t="s">
        <v>127</v>
      </c>
      <c r="B52" s="329"/>
    </row>
    <row r="53" spans="1:2" ht="13.5" thickBot="1">
      <c r="A53" s="320"/>
      <c r="B53" s="13"/>
    </row>
    <row r="54" spans="1:2" ht="13.5" thickBot="1">
      <c r="A54" s="321" t="s">
        <v>783</v>
      </c>
      <c r="B54" s="322"/>
    </row>
    <row r="55" spans="1:2">
      <c r="A55" s="323" t="s">
        <v>784</v>
      </c>
      <c r="B55" s="325"/>
    </row>
    <row r="56" spans="1:2">
      <c r="A56" s="326" t="s">
        <v>130</v>
      </c>
      <c r="B56" s="327"/>
    </row>
    <row r="57" spans="1:2">
      <c r="A57" s="326" t="s">
        <v>131</v>
      </c>
      <c r="B57" s="327"/>
    </row>
    <row r="58" spans="1:2" ht="13.5" thickBot="1">
      <c r="A58" s="328" t="s">
        <v>132</v>
      </c>
      <c r="B58" s="329"/>
    </row>
    <row r="59" spans="1:2" ht="13.5" thickBot="1">
      <c r="A59" s="320"/>
      <c r="B59" s="13"/>
    </row>
    <row r="60" spans="1:2" ht="13.5" thickBot="1">
      <c r="A60" s="321" t="s">
        <v>785</v>
      </c>
      <c r="B60" s="322"/>
    </row>
    <row r="61" spans="1:2">
      <c r="A61" s="323" t="s">
        <v>134</v>
      </c>
      <c r="B61" s="325"/>
    </row>
    <row r="62" spans="1:2">
      <c r="A62" s="326" t="s">
        <v>135</v>
      </c>
      <c r="B62" s="327"/>
    </row>
    <row r="63" spans="1:2">
      <c r="A63" s="326" t="s">
        <v>137</v>
      </c>
      <c r="B63" s="327"/>
    </row>
    <row r="64" spans="1:2" ht="13.5" thickBot="1">
      <c r="A64" s="328" t="s">
        <v>138</v>
      </c>
      <c r="B64" s="329"/>
    </row>
    <row r="65" spans="1:2" ht="13.5" thickBot="1">
      <c r="A65" s="320"/>
      <c r="B65" s="13"/>
    </row>
    <row r="66" spans="1:2" ht="13.5" thickBot="1">
      <c r="A66" s="321" t="s">
        <v>786</v>
      </c>
      <c r="B66" s="322"/>
    </row>
    <row r="67" spans="1:2">
      <c r="A67" s="323" t="s">
        <v>140</v>
      </c>
      <c r="B67" s="325"/>
    </row>
    <row r="68" spans="1:2">
      <c r="A68" s="326" t="s">
        <v>142</v>
      </c>
      <c r="B68" s="327"/>
    </row>
    <row r="69" spans="1:2">
      <c r="A69" s="326" t="s">
        <v>143</v>
      </c>
      <c r="B69" s="327"/>
    </row>
    <row r="70" spans="1:2">
      <c r="A70" s="326" t="s">
        <v>144</v>
      </c>
      <c r="B70" s="327"/>
    </row>
    <row r="71" spans="1:2">
      <c r="A71" s="326" t="s">
        <v>145</v>
      </c>
      <c r="B71" s="327"/>
    </row>
    <row r="72" spans="1:2" ht="13.5" thickBot="1">
      <c r="A72" s="328" t="s">
        <v>146</v>
      </c>
      <c r="B72" s="329"/>
    </row>
    <row r="73" spans="1:2" ht="13.5" thickBot="1">
      <c r="A73" s="320"/>
      <c r="B73" s="13"/>
    </row>
    <row r="74" spans="1:2" ht="32.25" customHeight="1" thickBot="1">
      <c r="A74" s="321" t="s">
        <v>787</v>
      </c>
      <c r="B74" s="322"/>
    </row>
    <row r="75" spans="1:2">
      <c r="A75" s="323" t="s">
        <v>148</v>
      </c>
      <c r="B75" s="325"/>
    </row>
    <row r="76" spans="1:2" ht="13.5" thickBot="1">
      <c r="A76" s="328" t="s">
        <v>150</v>
      </c>
      <c r="B76" s="329"/>
    </row>
    <row r="77" spans="1:2">
      <c r="A77" s="320"/>
      <c r="B77" s="13"/>
    </row>
  </sheetData>
  <mergeCells count="63">
    <mergeCell ref="A74:B74"/>
    <mergeCell ref="A75:B75"/>
    <mergeCell ref="A76:B76"/>
    <mergeCell ref="A67:B67"/>
    <mergeCell ref="A68:B68"/>
    <mergeCell ref="A69:B69"/>
    <mergeCell ref="A70:B70"/>
    <mergeCell ref="A71:B71"/>
    <mergeCell ref="A72:B72"/>
    <mergeCell ref="A60:B60"/>
    <mergeCell ref="A61:B61"/>
    <mergeCell ref="A62:B62"/>
    <mergeCell ref="A63:B63"/>
    <mergeCell ref="A64:B64"/>
    <mergeCell ref="A66:B66"/>
    <mergeCell ref="A52:B52"/>
    <mergeCell ref="A54:B54"/>
    <mergeCell ref="A55:B55"/>
    <mergeCell ref="A56:B56"/>
    <mergeCell ref="A57:B57"/>
    <mergeCell ref="A58:B58"/>
    <mergeCell ref="A45:B45"/>
    <mergeCell ref="A46:B46"/>
    <mergeCell ref="A48:B48"/>
    <mergeCell ref="A49:B49"/>
    <mergeCell ref="A50:B50"/>
    <mergeCell ref="A51:B51"/>
    <mergeCell ref="A38:B38"/>
    <mergeCell ref="A39:B39"/>
    <mergeCell ref="A40:B40"/>
    <mergeCell ref="A41:B41"/>
    <mergeCell ref="A43:B43"/>
    <mergeCell ref="A44:B44"/>
    <mergeCell ref="A30:B30"/>
    <mergeCell ref="A32:B32"/>
    <mergeCell ref="A33:B33"/>
    <mergeCell ref="A34:B34"/>
    <mergeCell ref="A35:B35"/>
    <mergeCell ref="A36:B36"/>
    <mergeCell ref="A23:B23"/>
    <mergeCell ref="A24:B24"/>
    <mergeCell ref="A25:B25"/>
    <mergeCell ref="A26:B26"/>
    <mergeCell ref="A28:B28"/>
    <mergeCell ref="A29:B29"/>
    <mergeCell ref="A16:B16"/>
    <mergeCell ref="A17:B17"/>
    <mergeCell ref="A18:B18"/>
    <mergeCell ref="A19:B19"/>
    <mergeCell ref="A21:B21"/>
    <mergeCell ref="A22:B22"/>
    <mergeCell ref="A9:B9"/>
    <mergeCell ref="A10:B10"/>
    <mergeCell ref="A11:B11"/>
    <mergeCell ref="A12:B12"/>
    <mergeCell ref="A13:B13"/>
    <mergeCell ref="A15:B15"/>
    <mergeCell ref="A1:B1"/>
    <mergeCell ref="A2:B2"/>
    <mergeCell ref="A3:B3"/>
    <mergeCell ref="A5:B5"/>
    <mergeCell ref="A6:B6"/>
    <mergeCell ref="A8:B8"/>
  </mergeCells>
  <hyperlinks>
    <hyperlink ref="A3" location="'Q1 - Respondent Info'!A9" display="Firm Composition"/>
    <hyperlink ref="A6" location="'Q2 - Provided Contact Info'!A9" display="Participant Figures"/>
    <hyperlink ref="A9" location="'Q3 - Project Info'!A9" display="No. of Projects in Development"/>
    <hyperlink ref="A10" location="'Q3 - Project Info'!A37" display="Aggregate Capacity in Development (gross MW)"/>
    <hyperlink ref="A11" location="'Q3 - Project Info'!A64" display="No. of Projects Financially Closed"/>
    <hyperlink ref="A12" location="'Q3 - Project Info'!A91" display="Aggregate Capacity Financially Closed (gross MW)"/>
    <hyperlink ref="A13" location="'Q3 - Project Info'!A118" display="Form of Financial Closure"/>
    <hyperlink ref="A16" location="'Q3 - Project Info'!A9" display="No. of Projects in Development"/>
    <hyperlink ref="A17" location="'Q3 - Project Info'!A37" display="Aggregate Capacity in Development (gross MW)"/>
    <hyperlink ref="A18" location="'Q3 - Project Info'!A64" display="No. of Projects Financially Closed"/>
    <hyperlink ref="A19" location="'Q3 - Project Info'!A91" display="Aggregate Capacity Financially Closed (gross MW)"/>
    <hyperlink ref="A16:B16" location="'Q4 - Project Info (cntd)'!A9" display="Primary Region"/>
    <hyperlink ref="A17:B17" location="'Q4 - Project Info (cntd)'!A60" display="Primary Power Purchaser (i.e., Power Sold To)"/>
    <hyperlink ref="A18:B18" location="'Q4 - Project Info (cntd)'!A113" display="Total Cost of Combined Projects ($ millions)"/>
    <hyperlink ref="A19:B19" location="'Q4 - Project Info (cntd)'!A161" display="Your Total Direct Investment ($ millions) "/>
    <hyperlink ref="A22" location="'Q3 - Project Info'!A9" display="No. of Projects in Development"/>
    <hyperlink ref="A23" location="'Q3 - Project Info'!A37" display="Aggregate Capacity in Development (gross MW)"/>
    <hyperlink ref="A24" location="'Q3 - Project Info'!A64" display="No. of Projects Financially Closed"/>
    <hyperlink ref="A25" location="'Q3 - Project Info'!A91" display="Aggregate Capacity Financially Closed (gross MW)"/>
    <hyperlink ref="A26" location="'Q3 - Project Info'!A118" display="Form of Financial Closure"/>
    <hyperlink ref="A22:B22" location="'Q5 - Customer Host'!A9" display="No. of Deals"/>
    <hyperlink ref="A23:B23" location="'Q5 - Customer Host'!A68" display="Nameplate Capacity (aggregate MW)"/>
    <hyperlink ref="A24:B24" location="'Q5 - Customer Host'!A118" display="Typical Customer Financing Structure"/>
    <hyperlink ref="A25:B25" location="'Q5 - Customer Host'!A163" display="Avg. Customer Payback (yrs)"/>
    <hyperlink ref="A26:B26" location="'Q5 - Customer Host'!A213" display="Avg. Customer Discount Rate (%)"/>
    <hyperlink ref="A29" location="'Q3 - Project Info'!A9" display="No. of Projects in Development"/>
    <hyperlink ref="A30" location="'Q3 - Project Info'!A37" display="Aggregate Capacity in Development (gross MW)"/>
    <hyperlink ref="A29:B29" location="'Q6 - Project Development'!A9" display="Barrier"/>
    <hyperlink ref="A30:B30" location="'Q6 - Project Development'!A78" display="Impact"/>
    <hyperlink ref="A33" location="'Q3 - Project Info'!A9" display="No. of Projects in Development"/>
    <hyperlink ref="A34" location="'Q3 - Project Info'!A37" display="Aggregate Capacity in Development (gross MW)"/>
    <hyperlink ref="A35" location="'Q3 - Project Info'!A64" display="No. of Projects Financially Closed"/>
    <hyperlink ref="A36" location="'Q3 - Project Info'!A91" display="Aggregate Capacity Financially Closed (gross MW)"/>
    <hyperlink ref="A33:B33" location="'Q7 - Project Characteristics'!A9" display="Financial Structure"/>
    <hyperlink ref="A34:B34" location="'Q7 - Project Characteristics'!A54" display="Depreciation"/>
    <hyperlink ref="A35:B35" location="'Q7 - Project Characteristics'!A99" display="Federal Incentive"/>
    <hyperlink ref="A36:B36" location="'Q7 - Project Characteristics'!A152" display="State Incentive"/>
    <hyperlink ref="A39" location="'Q3 - Project Info'!A9" display="No. of Projects in Development"/>
    <hyperlink ref="A40" location="'Q3 - Project Info'!A37" display="Aggregate Capacity in Development (gross MW)"/>
    <hyperlink ref="A41" location="'Q3 - Project Info'!A64" display="No. of Projects Financially Closed"/>
    <hyperlink ref="A39:B39" location="'Q8 - RECS'!A9" display="REC Sales"/>
    <hyperlink ref="A40:B40" location="'Q8 - RECS'!A64" display="REC Type"/>
    <hyperlink ref="A41:B41" location="'Q8 - RECS'!A109" display="REC Contract Term (yrs)"/>
    <hyperlink ref="A44" location="'Q3 - Project Info'!A9" display="No. of Projects in Development"/>
    <hyperlink ref="A45" location="'Q3 - Project Info'!A37" display="Aggregate Capacity in Development (gross MW)"/>
    <hyperlink ref="A46" location="'Q3 - Project Info'!A64" display="No. of Projects Financially Closed"/>
    <hyperlink ref="A44:B44" location="'Q9 - Incentive Programs'!A9" display="Treasury Grant"/>
    <hyperlink ref="A45:B45" location="'Q9 - Incentive Programs'!A82" display="State Incentives"/>
    <hyperlink ref="A46:B46" location="'Q9 - Incentive Programs'!A155" display="Renewable Portfolio Standards (REC purchase)"/>
    <hyperlink ref="A49" location="'Q3 - Project Info'!A9" display="No. of Projects in Development"/>
    <hyperlink ref="A50" location="'Q3 - Project Info'!A37" display="Aggregate Capacity in Development (gross MW)"/>
    <hyperlink ref="A51" location="'Q3 - Project Info'!A64" display="No. of Projects Financially Closed"/>
    <hyperlink ref="A52" location="'Q3 - Project Info'!A91" display="Aggregate Capacity Financially Closed (gross MW)"/>
    <hyperlink ref="A49:B49" location="'Q10 - Typical PPA'!A9" display="PPA Term (yrs)"/>
    <hyperlink ref="A50:B50" location="'Q10 - Typical PPA'!A60" display="PPA Price in Yr 1"/>
    <hyperlink ref="A51:B51" location="'Q10 - Typical PPA'!A103" display="PPA Price Escalation (%)"/>
    <hyperlink ref="A52:B52" location="'Q10 - Typical PPA'!A154" display="Customer Buyout Option"/>
    <hyperlink ref="A55" location="'Q3 - Project Info'!A9" display="No. of Projects in Development"/>
    <hyperlink ref="A56" location="'Q3 - Project Info'!A37" display="Aggregate Capacity in Development (gross MW)"/>
    <hyperlink ref="A57" location="'Q3 - Project Info'!A64" display="No. of Projects Financially Closed"/>
    <hyperlink ref="A58" location="'Q3 - Project Info'!A91" display="Aggregate Capacity Financially Closed (gross MW)"/>
    <hyperlink ref="A55:B55" location="'Q11 - Equity Capital'!A9" display="Ratio of Tax-Investor Equity / Total Capital"/>
    <hyperlink ref="A56:B56" location="'Q11 - Equity Capital'!A53" display="Expected Return on Tax-Investor Equity"/>
    <hyperlink ref="A57:B57" location="'Q11 - Equity Capital'!A96" display="Ratio of Developer Equity / Total Capital"/>
    <hyperlink ref="A58:B58" location="'Q11 - Equity Capital'!A147" display="Expected Return on Developer Equity"/>
    <hyperlink ref="A61" location="'Q3 - Project Info'!A9" display="No. of Projects in Development"/>
    <hyperlink ref="A62" location="'Q3 - Project Info'!A37" display="Aggregate Capacity in Development (gross MW)"/>
    <hyperlink ref="A63" location="'Q3 - Project Info'!A64" display="No. of Projects Financially Closed"/>
    <hyperlink ref="A64" location="'Q3 - Project Info'!A91" display="Aggregate Capacity Financially Closed (gross MW)"/>
    <hyperlink ref="A61:B61" location="'Q12 - Construction Debt'!A9" display="Source of Const. Debt"/>
    <hyperlink ref="A62:B62" location="'Q12 - Construction Debt'!A52" display="Ratio of Const. Debt / Total Capital"/>
    <hyperlink ref="A63:B63" location="'Q12 - Construction Debt'!A97" display="Average All-In Cost of Const. Debt (%)"/>
    <hyperlink ref="A64:B64" location="'Q12 - Construction Debt'!A140" display="Const. Debt Term (months)"/>
    <hyperlink ref="A67" location="'Q3 - Project Info'!A9" display="No. of Projects in Development"/>
    <hyperlink ref="A68" location="'Q3 - Project Info'!A37" display="Aggregate Capacity in Development (gross MW)"/>
    <hyperlink ref="A69" location="'Q3 - Project Info'!A64" display="No. of Projects Financially Closed"/>
    <hyperlink ref="A70" location="'Q3 - Project Info'!A91" display="Aggregate Capacity Financially Closed (gross MW)"/>
    <hyperlink ref="A67:B67" location="'Q13 - Term Debt'!A9" display="Source of Debt"/>
    <hyperlink ref="A68:B68" location="'Q13 - Term Debt'!A45" display="Ratio of Debt / Total Capital"/>
    <hyperlink ref="A69:B69" location="'Q13 - Term Debt'!A88" display="Ratio of Fed Loan Guarantee / Debt"/>
    <hyperlink ref="A70:B70" location="'Q13 - Term Debt'!A131" display="Avg. All-In Cost of Debt (%)"/>
    <hyperlink ref="A71" location="'Q3 - Project Info'!A91" display="Aggregate Capacity Financially Closed (gross MW)"/>
    <hyperlink ref="A71:B71" location="'Q13 - Term Debt'!A183" display="Debt Term (yrs)"/>
    <hyperlink ref="A72" location="'Q3 - Project Info'!A91" display="Aggregate Capacity Financially Closed (gross MW)"/>
    <hyperlink ref="A72:B72" location="'Q13 - Term Debt'!A226" display="Avg. Debt Coverage Ratio Required"/>
    <hyperlink ref="A75" location="'Q3 - Project Info'!A9" display="No. of Projects in Development"/>
    <hyperlink ref="A76" location="'Q3 - Project Info'!A37" display="Aggregate Capacity in Development (gross MW)"/>
    <hyperlink ref="A75:B75" location="'Q14 - Cost of Energy'!A9" display="Installed Costs ($ / Watt -  net output)"/>
    <hyperlink ref="A76:B76" location="'Q14 - Cost of Energy'!A45" display="LCOE (cents / kWh)"/>
    <hyperlink ref="A10:B10" location="'Q3 - Project Info'!A59" display="Aggregate Capacity in Development (gross MW)"/>
    <hyperlink ref="A11:B11" location="'Q3 - Project Info'!A108" display="No. of Projects Financially Closed"/>
    <hyperlink ref="A12:B12" location="'Q3 - Project Info'!A142" display="Aggregate Capacity Financially Closed (gross MW)"/>
    <hyperlink ref="A13:B13" location="'Q3 - Project Info'!A240" display="Form of Financial Closure"/>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58" enableFormatConditionsCalculation="0">
    <tabColor theme="0"/>
  </sheetPr>
  <dimension ref="A1:I232"/>
  <sheetViews>
    <sheetView workbookViewId="0">
      <pane ySplit="7" topLeftCell="A8" activePane="bottomLeft" state="frozen"/>
      <selection pane="bottomLeft" sqref="A1:G1"/>
    </sheetView>
  </sheetViews>
  <sheetFormatPr defaultColWidth="8.85546875" defaultRowHeight="12.75"/>
  <cols>
    <col min="1" max="1" width="30.28515625" style="9" customWidth="1"/>
    <col min="2" max="7" width="13.7109375" style="9" customWidth="1"/>
    <col min="8" max="16384" width="8.85546875" style="9"/>
  </cols>
  <sheetData>
    <row r="1" spans="1:9" ht="35.1" customHeight="1" thickBot="1">
      <c r="A1" s="251" t="s">
        <v>318</v>
      </c>
      <c r="B1" s="260" t="s">
        <v>0</v>
      </c>
      <c r="C1" s="260" t="s">
        <v>0</v>
      </c>
      <c r="D1" s="260" t="s">
        <v>0</v>
      </c>
      <c r="E1" s="260" t="s">
        <v>0</v>
      </c>
      <c r="F1" s="260" t="s">
        <v>0</v>
      </c>
      <c r="G1" s="261" t="s">
        <v>0</v>
      </c>
    </row>
    <row r="2" spans="1:9" ht="15.75" customHeight="1" thickBot="1">
      <c r="A2" s="54"/>
      <c r="B2" s="54"/>
      <c r="C2" s="54"/>
      <c r="D2" s="54"/>
      <c r="E2" s="54"/>
      <c r="F2" s="54"/>
      <c r="G2" s="54"/>
    </row>
    <row r="3" spans="1:9" ht="12.75" customHeight="1">
      <c r="A3" s="18"/>
      <c r="B3" s="71"/>
      <c r="C3" s="19"/>
      <c r="D3" s="17" t="s">
        <v>163</v>
      </c>
      <c r="E3" s="233" t="s">
        <v>164</v>
      </c>
      <c r="F3" s="54"/>
      <c r="G3" s="54"/>
    </row>
    <row r="4" spans="1:9" ht="13.5" customHeight="1">
      <c r="A4" s="4"/>
      <c r="B4" s="20"/>
      <c r="C4" s="21"/>
      <c r="D4" s="17" t="s">
        <v>163</v>
      </c>
      <c r="E4" s="234" t="s">
        <v>165</v>
      </c>
      <c r="F4" s="54"/>
      <c r="G4" s="54"/>
    </row>
    <row r="5" spans="1:9" ht="12.75" customHeight="1" thickBot="1">
      <c r="A5" s="4"/>
      <c r="B5" s="4"/>
      <c r="C5" s="6"/>
      <c r="D5" s="17" t="s">
        <v>163</v>
      </c>
      <c r="E5" s="235" t="s">
        <v>166</v>
      </c>
      <c r="F5" s="54"/>
      <c r="G5" s="54"/>
    </row>
    <row r="6" spans="1:9" ht="20.25" customHeight="1" thickBot="1">
      <c r="A6" s="54"/>
      <c r="B6" s="54"/>
      <c r="C6" s="54"/>
      <c r="D6" s="54"/>
      <c r="E6" s="54"/>
      <c r="F6" s="54"/>
      <c r="G6" s="54"/>
    </row>
    <row r="7" spans="1:9" ht="18.75" customHeight="1" thickBot="1">
      <c r="A7" s="254" t="s">
        <v>116</v>
      </c>
      <c r="B7" s="278" t="s">
        <v>116</v>
      </c>
      <c r="C7" s="278" t="s">
        <v>116</v>
      </c>
      <c r="D7" s="278" t="s">
        <v>116</v>
      </c>
      <c r="E7" s="278" t="s">
        <v>116</v>
      </c>
      <c r="F7" s="278" t="s">
        <v>116</v>
      </c>
      <c r="G7" s="279" t="s">
        <v>116</v>
      </c>
    </row>
    <row r="8" spans="1:9" s="34" customFormat="1" ht="15" thickBot="1">
      <c r="A8" s="73"/>
      <c r="B8" s="74"/>
      <c r="C8" s="74"/>
      <c r="D8" s="74"/>
      <c r="E8" s="74"/>
      <c r="F8" s="74"/>
      <c r="G8" s="74"/>
    </row>
    <row r="9" spans="1:9" s="113" customFormat="1" ht="13.5" customHeight="1" thickBot="1">
      <c r="A9" s="264" t="s">
        <v>523</v>
      </c>
      <c r="B9" s="265"/>
      <c r="C9" s="265"/>
      <c r="D9" s="265"/>
      <c r="E9" s="265"/>
      <c r="F9" s="265"/>
      <c r="G9" s="266"/>
    </row>
    <row r="10" spans="1:9" s="113" customFormat="1" ht="30" customHeight="1">
      <c r="A10" s="117" t="s">
        <v>2</v>
      </c>
      <c r="B10" s="118" t="s">
        <v>118</v>
      </c>
      <c r="C10" s="118" t="s">
        <v>119</v>
      </c>
      <c r="D10" s="118" t="s">
        <v>120</v>
      </c>
      <c r="E10" s="118" t="s">
        <v>121</v>
      </c>
      <c r="F10" s="118" t="s">
        <v>87</v>
      </c>
      <c r="G10" s="10" t="s">
        <v>4</v>
      </c>
    </row>
    <row r="11" spans="1:9" s="113" customFormat="1">
      <c r="A11" s="115" t="s">
        <v>27</v>
      </c>
      <c r="B11" s="6">
        <v>4</v>
      </c>
      <c r="C11" s="6">
        <v>0</v>
      </c>
      <c r="D11" s="6">
        <v>1</v>
      </c>
      <c r="E11" s="6">
        <v>1</v>
      </c>
      <c r="F11" s="6">
        <v>0</v>
      </c>
      <c r="G11" s="44">
        <f>SUM(B11:F11)</f>
        <v>6</v>
      </c>
    </row>
    <row r="12" spans="1:9" s="113" customFormat="1" ht="12.75" customHeight="1">
      <c r="A12" s="115" t="s">
        <v>153</v>
      </c>
      <c r="B12" s="6">
        <v>15</v>
      </c>
      <c r="C12" s="6">
        <v>1</v>
      </c>
      <c r="D12" s="6">
        <v>1</v>
      </c>
      <c r="E12" s="6">
        <v>1</v>
      </c>
      <c r="F12" s="6">
        <v>2</v>
      </c>
      <c r="G12" s="44">
        <f t="shared" ref="G12:G21" si="0">SUM(B12:F12)</f>
        <v>20</v>
      </c>
      <c r="H12" s="151"/>
    </row>
    <row r="13" spans="1:9" s="113" customFormat="1" ht="12.75" customHeight="1">
      <c r="A13" s="115" t="s">
        <v>154</v>
      </c>
      <c r="B13" s="6">
        <v>11</v>
      </c>
      <c r="C13" s="6">
        <v>2</v>
      </c>
      <c r="D13" s="6">
        <v>1</v>
      </c>
      <c r="E13" s="6">
        <v>0</v>
      </c>
      <c r="F13" s="6">
        <v>1</v>
      </c>
      <c r="G13" s="44">
        <f t="shared" si="0"/>
        <v>15</v>
      </c>
      <c r="I13" s="151"/>
    </row>
    <row r="14" spans="1:9" s="113" customFormat="1">
      <c r="A14" s="115" t="s">
        <v>155</v>
      </c>
      <c r="B14" s="6">
        <v>4</v>
      </c>
      <c r="C14" s="6">
        <v>0</v>
      </c>
      <c r="D14" s="6">
        <v>1</v>
      </c>
      <c r="E14" s="6">
        <v>0</v>
      </c>
      <c r="F14" s="6">
        <v>1</v>
      </c>
      <c r="G14" s="44">
        <f t="shared" si="0"/>
        <v>6</v>
      </c>
    </row>
    <row r="15" spans="1:9" s="113" customFormat="1" ht="12.75" customHeight="1">
      <c r="A15" s="115" t="s">
        <v>31</v>
      </c>
      <c r="B15" s="6">
        <v>2</v>
      </c>
      <c r="C15" s="6">
        <v>2</v>
      </c>
      <c r="D15" s="6">
        <v>0</v>
      </c>
      <c r="E15" s="6">
        <v>0</v>
      </c>
      <c r="F15" s="6">
        <v>0</v>
      </c>
      <c r="G15" s="44">
        <f t="shared" si="0"/>
        <v>4</v>
      </c>
    </row>
    <row r="16" spans="1:9" s="113" customFormat="1">
      <c r="A16" s="115" t="s">
        <v>32</v>
      </c>
      <c r="B16" s="6">
        <v>0</v>
      </c>
      <c r="C16" s="6">
        <v>0</v>
      </c>
      <c r="D16" s="6">
        <v>1</v>
      </c>
      <c r="E16" s="6">
        <v>0</v>
      </c>
      <c r="F16" s="6">
        <v>0</v>
      </c>
      <c r="G16" s="44">
        <f t="shared" si="0"/>
        <v>1</v>
      </c>
    </row>
    <row r="17" spans="1:8" s="113" customFormat="1" ht="12.75" customHeight="1">
      <c r="A17" s="115" t="s">
        <v>33</v>
      </c>
      <c r="B17" s="6">
        <v>1</v>
      </c>
      <c r="C17" s="6">
        <v>0</v>
      </c>
      <c r="D17" s="6">
        <v>1</v>
      </c>
      <c r="E17" s="6">
        <v>0</v>
      </c>
      <c r="F17" s="6">
        <v>0</v>
      </c>
      <c r="G17" s="44">
        <f t="shared" si="0"/>
        <v>2</v>
      </c>
    </row>
    <row r="18" spans="1:8" s="113" customFormat="1" ht="12.75" customHeight="1">
      <c r="A18" s="115" t="s">
        <v>34</v>
      </c>
      <c r="B18" s="6">
        <v>0</v>
      </c>
      <c r="C18" s="6">
        <v>1</v>
      </c>
      <c r="D18" s="6">
        <v>0</v>
      </c>
      <c r="E18" s="6">
        <v>0</v>
      </c>
      <c r="F18" s="6">
        <v>0</v>
      </c>
      <c r="G18" s="44">
        <f t="shared" si="0"/>
        <v>1</v>
      </c>
    </row>
    <row r="19" spans="1:8" s="113" customFormat="1">
      <c r="A19" s="115" t="s">
        <v>35</v>
      </c>
      <c r="B19" s="6">
        <v>0</v>
      </c>
      <c r="C19" s="6">
        <v>0</v>
      </c>
      <c r="D19" s="6">
        <v>0</v>
      </c>
      <c r="E19" s="6">
        <v>0</v>
      </c>
      <c r="F19" s="6">
        <v>1</v>
      </c>
      <c r="G19" s="44">
        <f t="shared" si="0"/>
        <v>1</v>
      </c>
    </row>
    <row r="20" spans="1:8" s="113" customFormat="1" ht="12.75" customHeight="1">
      <c r="A20" s="115" t="s">
        <v>36</v>
      </c>
      <c r="B20" s="6">
        <v>2</v>
      </c>
      <c r="C20" s="6">
        <v>0</v>
      </c>
      <c r="D20" s="6">
        <v>0</v>
      </c>
      <c r="E20" s="6">
        <v>0</v>
      </c>
      <c r="F20" s="6">
        <v>0</v>
      </c>
      <c r="G20" s="44">
        <f t="shared" si="0"/>
        <v>2</v>
      </c>
    </row>
    <row r="21" spans="1:8" s="113" customFormat="1">
      <c r="A21" s="175" t="s">
        <v>169</v>
      </c>
      <c r="B21" s="40">
        <f t="shared" ref="B21:F21" si="1">SUM(B11:B20)</f>
        <v>39</v>
      </c>
      <c r="C21" s="40">
        <f t="shared" si="1"/>
        <v>6</v>
      </c>
      <c r="D21" s="40">
        <f t="shared" si="1"/>
        <v>6</v>
      </c>
      <c r="E21" s="40">
        <f t="shared" si="1"/>
        <v>2</v>
      </c>
      <c r="F21" s="40">
        <f t="shared" si="1"/>
        <v>5</v>
      </c>
      <c r="G21" s="29">
        <f t="shared" si="0"/>
        <v>58</v>
      </c>
    </row>
    <row r="22" spans="1:8" s="113" customFormat="1" ht="13.5" thickBot="1">
      <c r="A22" s="68" t="s">
        <v>173</v>
      </c>
      <c r="B22" s="57">
        <f>B21/$G21</f>
        <v>0.67241379310344829</v>
      </c>
      <c r="C22" s="57">
        <f>C21/$G21</f>
        <v>0.10344827586206896</v>
      </c>
      <c r="D22" s="57">
        <f>D21/$G21</f>
        <v>0.10344827586206896</v>
      </c>
      <c r="E22" s="57">
        <f>E21/$G21</f>
        <v>3.4482758620689655E-2</v>
      </c>
      <c r="F22" s="57">
        <f>F21/$G21</f>
        <v>8.6206896551724144E-2</v>
      </c>
      <c r="G22" s="58">
        <f>SUM(B22:F22)</f>
        <v>1</v>
      </c>
    </row>
    <row r="23" spans="1:8" s="34" customFormat="1" ht="14.25">
      <c r="A23" s="73"/>
      <c r="B23" s="74"/>
      <c r="C23" s="74"/>
      <c r="D23" s="74"/>
      <c r="E23" s="74"/>
      <c r="F23" s="74"/>
      <c r="G23" s="74"/>
    </row>
    <row r="24" spans="1:8" s="34" customFormat="1" ht="15" thickBot="1">
      <c r="A24" s="73"/>
      <c r="B24" s="74"/>
      <c r="C24" s="74"/>
      <c r="D24" s="74"/>
      <c r="E24" s="74"/>
      <c r="F24" s="74"/>
      <c r="G24" s="74"/>
    </row>
    <row r="25" spans="1:8" s="113" customFormat="1" ht="13.5" customHeight="1" thickBot="1">
      <c r="A25" s="264" t="s">
        <v>524</v>
      </c>
      <c r="B25" s="265"/>
      <c r="C25" s="265"/>
      <c r="D25" s="265"/>
      <c r="E25" s="265"/>
      <c r="F25" s="265"/>
      <c r="G25" s="266"/>
    </row>
    <row r="26" spans="1:8" s="113" customFormat="1" ht="30" customHeight="1">
      <c r="A26" s="117" t="s">
        <v>2</v>
      </c>
      <c r="B26" s="118" t="s">
        <v>118</v>
      </c>
      <c r="C26" s="118" t="s">
        <v>119</v>
      </c>
      <c r="D26" s="118" t="s">
        <v>120</v>
      </c>
      <c r="E26" s="118" t="s">
        <v>121</v>
      </c>
      <c r="F26" s="118" t="s">
        <v>87</v>
      </c>
      <c r="G26" s="10" t="s">
        <v>4</v>
      </c>
    </row>
    <row r="27" spans="1:8" s="113" customFormat="1">
      <c r="A27" s="115" t="s">
        <v>27</v>
      </c>
      <c r="B27" s="6">
        <v>4</v>
      </c>
      <c r="C27" s="6">
        <v>0</v>
      </c>
      <c r="D27" s="6">
        <v>0</v>
      </c>
      <c r="E27" s="6">
        <v>1</v>
      </c>
      <c r="F27" s="6">
        <v>0</v>
      </c>
      <c r="G27" s="44">
        <f>SUM(B27:F27)</f>
        <v>5</v>
      </c>
    </row>
    <row r="28" spans="1:8" s="113" customFormat="1" ht="12.75" customHeight="1">
      <c r="A28" s="115" t="s">
        <v>153</v>
      </c>
      <c r="B28" s="6">
        <v>12</v>
      </c>
      <c r="C28" s="6">
        <v>0</v>
      </c>
      <c r="D28" s="6">
        <v>1</v>
      </c>
      <c r="E28" s="6">
        <v>1</v>
      </c>
      <c r="F28" s="6">
        <v>0</v>
      </c>
      <c r="G28" s="44">
        <f t="shared" ref="G28:G37" si="2">SUM(B28:F28)</f>
        <v>14</v>
      </c>
      <c r="H28" s="151"/>
    </row>
    <row r="29" spans="1:8" s="113" customFormat="1" ht="12.75" customHeight="1">
      <c r="A29" s="115" t="s">
        <v>154</v>
      </c>
      <c r="B29" s="6">
        <v>11</v>
      </c>
      <c r="C29" s="6">
        <v>3</v>
      </c>
      <c r="D29" s="6">
        <v>1</v>
      </c>
      <c r="E29" s="6">
        <v>1</v>
      </c>
      <c r="F29" s="6">
        <v>0</v>
      </c>
      <c r="G29" s="44">
        <f t="shared" si="2"/>
        <v>16</v>
      </c>
    </row>
    <row r="30" spans="1:8" s="113" customFormat="1">
      <c r="A30" s="115" t="s">
        <v>155</v>
      </c>
      <c r="B30" s="6">
        <v>2</v>
      </c>
      <c r="C30" s="6">
        <v>0</v>
      </c>
      <c r="D30" s="6">
        <v>0</v>
      </c>
      <c r="E30" s="6">
        <v>1</v>
      </c>
      <c r="F30" s="6">
        <v>0</v>
      </c>
      <c r="G30" s="44">
        <f t="shared" si="2"/>
        <v>3</v>
      </c>
    </row>
    <row r="31" spans="1:8" s="113" customFormat="1" ht="12.75" customHeight="1">
      <c r="A31" s="115" t="s">
        <v>31</v>
      </c>
      <c r="B31" s="6">
        <v>1</v>
      </c>
      <c r="C31" s="6">
        <v>1</v>
      </c>
      <c r="D31" s="6">
        <v>0</v>
      </c>
      <c r="E31" s="6">
        <v>1</v>
      </c>
      <c r="F31" s="6">
        <v>0</v>
      </c>
      <c r="G31" s="44">
        <f t="shared" si="2"/>
        <v>3</v>
      </c>
    </row>
    <row r="32" spans="1:8" s="113" customFormat="1">
      <c r="A32" s="115" t="s">
        <v>32</v>
      </c>
      <c r="B32" s="6">
        <v>1</v>
      </c>
      <c r="C32" s="6">
        <v>0</v>
      </c>
      <c r="D32" s="6">
        <v>0</v>
      </c>
      <c r="E32" s="6">
        <v>1</v>
      </c>
      <c r="F32" s="6">
        <v>0</v>
      </c>
      <c r="G32" s="44">
        <f t="shared" si="2"/>
        <v>2</v>
      </c>
    </row>
    <row r="33" spans="1:9" s="113" customFormat="1" ht="12.75" customHeight="1">
      <c r="A33" s="115" t="s">
        <v>33</v>
      </c>
      <c r="B33" s="6">
        <v>1</v>
      </c>
      <c r="C33" s="6">
        <v>0</v>
      </c>
      <c r="D33" s="6">
        <v>0</v>
      </c>
      <c r="E33" s="6">
        <v>1</v>
      </c>
      <c r="F33" s="6">
        <v>0</v>
      </c>
      <c r="G33" s="44">
        <f t="shared" si="2"/>
        <v>2</v>
      </c>
    </row>
    <row r="34" spans="1:9" s="113" customFormat="1" ht="12.75" customHeight="1">
      <c r="A34" s="115" t="s">
        <v>34</v>
      </c>
      <c r="B34" s="6">
        <v>0</v>
      </c>
      <c r="C34" s="6">
        <v>1</v>
      </c>
      <c r="D34" s="6">
        <v>0</v>
      </c>
      <c r="E34" s="6">
        <v>0</v>
      </c>
      <c r="F34" s="6">
        <v>0</v>
      </c>
      <c r="G34" s="44">
        <f t="shared" si="2"/>
        <v>1</v>
      </c>
    </row>
    <row r="35" spans="1:9" s="113" customFormat="1">
      <c r="A35" s="115" t="s">
        <v>35</v>
      </c>
      <c r="B35" s="6">
        <v>0</v>
      </c>
      <c r="C35" s="6">
        <v>0</v>
      </c>
      <c r="D35" s="6">
        <v>0</v>
      </c>
      <c r="E35" s="6">
        <v>0</v>
      </c>
      <c r="F35" s="6">
        <v>1</v>
      </c>
      <c r="G35" s="44">
        <f t="shared" si="2"/>
        <v>1</v>
      </c>
    </row>
    <row r="36" spans="1:9" s="113" customFormat="1" ht="12.75" customHeight="1">
      <c r="A36" s="115" t="s">
        <v>36</v>
      </c>
      <c r="B36" s="6">
        <v>0</v>
      </c>
      <c r="C36" s="6">
        <v>0</v>
      </c>
      <c r="D36" s="6">
        <v>0</v>
      </c>
      <c r="E36" s="6">
        <v>0</v>
      </c>
      <c r="F36" s="6">
        <v>0</v>
      </c>
      <c r="G36" s="44">
        <f t="shared" si="2"/>
        <v>0</v>
      </c>
    </row>
    <row r="37" spans="1:9" s="113" customFormat="1">
      <c r="A37" s="175" t="s">
        <v>169</v>
      </c>
      <c r="B37" s="40">
        <f t="shared" ref="B37:F37" si="3">SUM(B27:B36)</f>
        <v>32</v>
      </c>
      <c r="C37" s="40">
        <f t="shared" si="3"/>
        <v>5</v>
      </c>
      <c r="D37" s="40">
        <f t="shared" si="3"/>
        <v>2</v>
      </c>
      <c r="E37" s="40">
        <f t="shared" si="3"/>
        <v>7</v>
      </c>
      <c r="F37" s="40">
        <f t="shared" si="3"/>
        <v>1</v>
      </c>
      <c r="G37" s="29">
        <f t="shared" si="2"/>
        <v>47</v>
      </c>
    </row>
    <row r="38" spans="1:9" s="113" customFormat="1" ht="13.5" thickBot="1">
      <c r="A38" s="68" t="s">
        <v>173</v>
      </c>
      <c r="B38" s="57">
        <f>B37/$G37</f>
        <v>0.68085106382978722</v>
      </c>
      <c r="C38" s="57">
        <f>C37/$G37</f>
        <v>0.10638297872340426</v>
      </c>
      <c r="D38" s="57">
        <f>D37/$G37</f>
        <v>4.2553191489361701E-2</v>
      </c>
      <c r="E38" s="57">
        <f>E37/$G37</f>
        <v>0.14893617021276595</v>
      </c>
      <c r="F38" s="57">
        <f>F37/$G37</f>
        <v>2.1276595744680851E-2</v>
      </c>
      <c r="G38" s="58">
        <f>SUM(B38:F38)</f>
        <v>1</v>
      </c>
    </row>
    <row r="39" spans="1:9" s="34" customFormat="1" ht="14.25">
      <c r="A39" s="73"/>
      <c r="B39" s="74"/>
      <c r="C39" s="74"/>
      <c r="D39" s="74"/>
      <c r="E39" s="74"/>
      <c r="F39" s="74"/>
      <c r="G39" s="74"/>
    </row>
    <row r="40" spans="1:9" s="34" customFormat="1" ht="15" thickBot="1">
      <c r="A40" s="73"/>
      <c r="B40" s="74"/>
      <c r="C40" s="74"/>
      <c r="D40" s="74"/>
      <c r="E40" s="74"/>
      <c r="F40" s="74"/>
      <c r="G40" s="74"/>
    </row>
    <row r="41" spans="1:9" s="113" customFormat="1" ht="13.5" customHeight="1" thickBot="1">
      <c r="A41" s="264" t="s">
        <v>525</v>
      </c>
      <c r="B41" s="265"/>
      <c r="C41" s="265"/>
      <c r="D41" s="265"/>
      <c r="E41" s="265"/>
      <c r="F41" s="265"/>
      <c r="G41" s="266"/>
    </row>
    <row r="42" spans="1:9" s="113" customFormat="1" ht="30" customHeight="1">
      <c r="A42" s="117" t="s">
        <v>2</v>
      </c>
      <c r="B42" s="118" t="s">
        <v>118</v>
      </c>
      <c r="C42" s="118" t="s">
        <v>119</v>
      </c>
      <c r="D42" s="118" t="s">
        <v>120</v>
      </c>
      <c r="E42" s="118" t="s">
        <v>121</v>
      </c>
      <c r="F42" s="118" t="s">
        <v>87</v>
      </c>
      <c r="G42" s="10" t="s">
        <v>4</v>
      </c>
    </row>
    <row r="43" spans="1:9" s="113" customFormat="1">
      <c r="A43" s="115" t="s">
        <v>27</v>
      </c>
      <c r="B43" s="6">
        <v>5</v>
      </c>
      <c r="C43" s="6">
        <v>0</v>
      </c>
      <c r="D43" s="6">
        <v>0</v>
      </c>
      <c r="E43" s="6">
        <v>1</v>
      </c>
      <c r="F43" s="6">
        <v>2</v>
      </c>
      <c r="G43" s="44">
        <f>SUM(B43:F43)</f>
        <v>8</v>
      </c>
    </row>
    <row r="44" spans="1:9" s="113" customFormat="1" ht="12.75" customHeight="1">
      <c r="A44" s="115" t="s">
        <v>153</v>
      </c>
      <c r="B44" s="6">
        <v>18</v>
      </c>
      <c r="C44" s="6">
        <v>4</v>
      </c>
      <c r="D44" s="6">
        <v>3</v>
      </c>
      <c r="E44" s="6">
        <v>1</v>
      </c>
      <c r="F44" s="6">
        <v>2</v>
      </c>
      <c r="G44" s="44">
        <f t="shared" ref="G44:G53" si="4">SUM(B44:F44)</f>
        <v>28</v>
      </c>
    </row>
    <row r="45" spans="1:9" s="113" customFormat="1" ht="12.75" customHeight="1">
      <c r="A45" s="115" t="s">
        <v>154</v>
      </c>
      <c r="B45" s="6">
        <v>7</v>
      </c>
      <c r="C45" s="6">
        <v>2</v>
      </c>
      <c r="D45" s="6">
        <v>0</v>
      </c>
      <c r="E45" s="6">
        <v>1</v>
      </c>
      <c r="F45" s="6">
        <v>1</v>
      </c>
      <c r="G45" s="44">
        <f t="shared" si="4"/>
        <v>11</v>
      </c>
      <c r="I45" s="151"/>
    </row>
    <row r="46" spans="1:9" s="113" customFormat="1">
      <c r="A46" s="115" t="s">
        <v>155</v>
      </c>
      <c r="B46" s="6">
        <v>2</v>
      </c>
      <c r="C46" s="6">
        <v>0</v>
      </c>
      <c r="D46" s="6">
        <v>1</v>
      </c>
      <c r="E46" s="6">
        <v>2</v>
      </c>
      <c r="F46" s="6">
        <v>1</v>
      </c>
      <c r="G46" s="44">
        <f t="shared" si="4"/>
        <v>6</v>
      </c>
    </row>
    <row r="47" spans="1:9" s="113" customFormat="1" ht="12.75" customHeight="1">
      <c r="A47" s="115" t="s">
        <v>31</v>
      </c>
      <c r="B47" s="6">
        <v>2</v>
      </c>
      <c r="C47" s="6">
        <v>0</v>
      </c>
      <c r="D47" s="6">
        <v>1</v>
      </c>
      <c r="E47" s="6">
        <v>1</v>
      </c>
      <c r="F47" s="6">
        <v>0</v>
      </c>
      <c r="G47" s="44">
        <f t="shared" si="4"/>
        <v>4</v>
      </c>
    </row>
    <row r="48" spans="1:9" s="113" customFormat="1">
      <c r="A48" s="115" t="s">
        <v>32</v>
      </c>
      <c r="B48" s="6">
        <v>0</v>
      </c>
      <c r="C48" s="6">
        <v>0</v>
      </c>
      <c r="D48" s="6">
        <v>0</v>
      </c>
      <c r="E48" s="6">
        <v>1</v>
      </c>
      <c r="F48" s="6">
        <v>0</v>
      </c>
      <c r="G48" s="44">
        <f t="shared" si="4"/>
        <v>1</v>
      </c>
    </row>
    <row r="49" spans="1:9" s="113" customFormat="1" ht="12.75" customHeight="1">
      <c r="A49" s="115" t="s">
        <v>33</v>
      </c>
      <c r="B49" s="6">
        <v>1</v>
      </c>
      <c r="C49" s="6">
        <v>0</v>
      </c>
      <c r="D49" s="6">
        <v>0</v>
      </c>
      <c r="E49" s="6">
        <v>1</v>
      </c>
      <c r="F49" s="6">
        <v>0</v>
      </c>
      <c r="G49" s="44">
        <f t="shared" si="4"/>
        <v>2</v>
      </c>
    </row>
    <row r="50" spans="1:9" s="113" customFormat="1" ht="12.75" customHeight="1">
      <c r="A50" s="115" t="s">
        <v>34</v>
      </c>
      <c r="B50" s="6">
        <v>0</v>
      </c>
      <c r="C50" s="6">
        <v>0</v>
      </c>
      <c r="D50" s="6">
        <v>0</v>
      </c>
      <c r="E50" s="6">
        <v>0</v>
      </c>
      <c r="F50" s="6">
        <v>0</v>
      </c>
      <c r="G50" s="44">
        <f t="shared" si="4"/>
        <v>0</v>
      </c>
    </row>
    <row r="51" spans="1:9" s="113" customFormat="1">
      <c r="A51" s="115" t="s">
        <v>35</v>
      </c>
      <c r="B51" s="6">
        <v>0</v>
      </c>
      <c r="C51" s="6">
        <v>0</v>
      </c>
      <c r="D51" s="6">
        <v>0</v>
      </c>
      <c r="E51" s="6">
        <v>0</v>
      </c>
      <c r="F51" s="6">
        <v>0</v>
      </c>
      <c r="G51" s="44">
        <f t="shared" si="4"/>
        <v>0</v>
      </c>
    </row>
    <row r="52" spans="1:9" s="113" customFormat="1" ht="12.75" customHeight="1">
      <c r="A52" s="115" t="s">
        <v>36</v>
      </c>
      <c r="B52" s="6">
        <v>1</v>
      </c>
      <c r="C52" s="6">
        <v>0</v>
      </c>
      <c r="D52" s="6">
        <v>0</v>
      </c>
      <c r="E52" s="6">
        <v>0</v>
      </c>
      <c r="F52" s="6">
        <v>0</v>
      </c>
      <c r="G52" s="44">
        <f t="shared" si="4"/>
        <v>1</v>
      </c>
    </row>
    <row r="53" spans="1:9" s="113" customFormat="1">
      <c r="A53" s="175" t="s">
        <v>169</v>
      </c>
      <c r="B53" s="40">
        <f t="shared" ref="B53:F53" si="5">SUM(B43:B52)</f>
        <v>36</v>
      </c>
      <c r="C53" s="40">
        <f t="shared" si="5"/>
        <v>6</v>
      </c>
      <c r="D53" s="40">
        <f t="shared" si="5"/>
        <v>5</v>
      </c>
      <c r="E53" s="40">
        <f t="shared" si="5"/>
        <v>8</v>
      </c>
      <c r="F53" s="40">
        <f t="shared" si="5"/>
        <v>6</v>
      </c>
      <c r="G53" s="29">
        <f t="shared" si="4"/>
        <v>61</v>
      </c>
    </row>
    <row r="54" spans="1:9" s="113" customFormat="1" ht="13.5" thickBot="1">
      <c r="A54" s="68" t="s">
        <v>173</v>
      </c>
      <c r="B54" s="57">
        <f>B53/$G53</f>
        <v>0.5901639344262295</v>
      </c>
      <c r="C54" s="57">
        <f>C53/$G53</f>
        <v>9.8360655737704916E-2</v>
      </c>
      <c r="D54" s="57">
        <f>D53/$G53</f>
        <v>8.1967213114754092E-2</v>
      </c>
      <c r="E54" s="57">
        <f>E53/$G53</f>
        <v>0.13114754098360656</v>
      </c>
      <c r="F54" s="57">
        <f>F53/$G53</f>
        <v>9.8360655737704916E-2</v>
      </c>
      <c r="G54" s="58">
        <f>SUM(B54:F54)</f>
        <v>1</v>
      </c>
    </row>
    <row r="55" spans="1:9" s="113" customFormat="1">
      <c r="B55" s="56"/>
      <c r="C55" s="56"/>
      <c r="D55" s="56"/>
      <c r="E55" s="56"/>
      <c r="F55" s="56"/>
      <c r="G55" s="56"/>
    </row>
    <row r="56" spans="1:9" s="113" customFormat="1" ht="13.5" thickBot="1">
      <c r="B56" s="56"/>
      <c r="C56" s="56"/>
      <c r="D56" s="56"/>
      <c r="E56" s="56"/>
      <c r="F56" s="56"/>
      <c r="G56" s="56"/>
    </row>
    <row r="57" spans="1:9" s="113" customFormat="1" ht="13.5" customHeight="1" thickBot="1">
      <c r="A57" s="264" t="s">
        <v>526</v>
      </c>
      <c r="B57" s="265"/>
      <c r="C57" s="265"/>
      <c r="D57" s="265"/>
      <c r="E57" s="265"/>
      <c r="F57" s="265"/>
      <c r="G57" s="266"/>
    </row>
    <row r="58" spans="1:9" s="113" customFormat="1" ht="30" customHeight="1">
      <c r="A58" s="117" t="s">
        <v>2</v>
      </c>
      <c r="B58" s="118" t="s">
        <v>118</v>
      </c>
      <c r="C58" s="118" t="s">
        <v>119</v>
      </c>
      <c r="D58" s="118" t="s">
        <v>120</v>
      </c>
      <c r="E58" s="118" t="s">
        <v>121</v>
      </c>
      <c r="F58" s="118" t="s">
        <v>87</v>
      </c>
      <c r="G58" s="10" t="s">
        <v>4</v>
      </c>
    </row>
    <row r="59" spans="1:9" s="113" customFormat="1">
      <c r="A59" s="115" t="s">
        <v>27</v>
      </c>
      <c r="B59" s="105">
        <v>4</v>
      </c>
      <c r="C59" s="105">
        <v>0</v>
      </c>
      <c r="D59" s="105">
        <v>0</v>
      </c>
      <c r="E59" s="105">
        <v>0</v>
      </c>
      <c r="F59" s="105">
        <v>0</v>
      </c>
      <c r="G59" s="44">
        <f>SUM(B59:F59)</f>
        <v>4</v>
      </c>
    </row>
    <row r="60" spans="1:9" s="113" customFormat="1" ht="12.75" customHeight="1">
      <c r="A60" s="115" t="s">
        <v>153</v>
      </c>
      <c r="B60" s="105">
        <v>12</v>
      </c>
      <c r="C60" s="105">
        <v>3</v>
      </c>
      <c r="D60" s="105">
        <v>0</v>
      </c>
      <c r="E60" s="105">
        <v>2</v>
      </c>
      <c r="F60" s="105">
        <v>2</v>
      </c>
      <c r="G60" s="44">
        <f t="shared" ref="G60:G69" si="6">SUM(B60:F60)</f>
        <v>19</v>
      </c>
      <c r="I60" s="151"/>
    </row>
    <row r="61" spans="1:9" s="113" customFormat="1" ht="12.75" customHeight="1">
      <c r="A61" s="115" t="s">
        <v>154</v>
      </c>
      <c r="B61" s="105">
        <v>7</v>
      </c>
      <c r="C61" s="105">
        <v>1</v>
      </c>
      <c r="D61" s="105">
        <v>1</v>
      </c>
      <c r="E61" s="105">
        <v>1</v>
      </c>
      <c r="F61" s="105">
        <v>2</v>
      </c>
      <c r="G61" s="44">
        <f t="shared" si="6"/>
        <v>12</v>
      </c>
    </row>
    <row r="62" spans="1:9" s="113" customFormat="1">
      <c r="A62" s="115" t="s">
        <v>155</v>
      </c>
      <c r="B62" s="105">
        <v>1</v>
      </c>
      <c r="C62" s="105">
        <v>0</v>
      </c>
      <c r="D62" s="105">
        <v>1</v>
      </c>
      <c r="E62" s="105">
        <v>0</v>
      </c>
      <c r="F62" s="105">
        <v>0</v>
      </c>
      <c r="G62" s="44">
        <f t="shared" si="6"/>
        <v>2</v>
      </c>
    </row>
    <row r="63" spans="1:9" s="113" customFormat="1" ht="12.75" customHeight="1">
      <c r="A63" s="115" t="s">
        <v>31</v>
      </c>
      <c r="B63" s="105">
        <v>2</v>
      </c>
      <c r="C63" s="105">
        <v>1</v>
      </c>
      <c r="D63" s="105">
        <v>0</v>
      </c>
      <c r="E63" s="105">
        <v>1</v>
      </c>
      <c r="F63" s="105">
        <v>0</v>
      </c>
      <c r="G63" s="44">
        <f t="shared" si="6"/>
        <v>4</v>
      </c>
    </row>
    <row r="64" spans="1:9" s="113" customFormat="1">
      <c r="A64" s="115" t="s">
        <v>32</v>
      </c>
      <c r="B64" s="105">
        <v>0</v>
      </c>
      <c r="C64" s="105">
        <v>0</v>
      </c>
      <c r="D64" s="105">
        <v>1</v>
      </c>
      <c r="E64" s="105">
        <v>0</v>
      </c>
      <c r="F64" s="105">
        <v>0</v>
      </c>
      <c r="G64" s="44">
        <f t="shared" si="6"/>
        <v>1</v>
      </c>
    </row>
    <row r="65" spans="1:7" s="113" customFormat="1" ht="12.75" customHeight="1">
      <c r="A65" s="115" t="s">
        <v>33</v>
      </c>
      <c r="B65" s="105">
        <v>1</v>
      </c>
      <c r="C65" s="105">
        <v>0</v>
      </c>
      <c r="D65" s="105">
        <v>0</v>
      </c>
      <c r="E65" s="105">
        <v>0</v>
      </c>
      <c r="F65" s="105">
        <v>0</v>
      </c>
      <c r="G65" s="44">
        <f t="shared" si="6"/>
        <v>1</v>
      </c>
    </row>
    <row r="66" spans="1:7" s="113" customFormat="1" ht="12.75" customHeight="1">
      <c r="A66" s="115" t="s">
        <v>34</v>
      </c>
      <c r="B66" s="105">
        <v>0</v>
      </c>
      <c r="C66" s="105">
        <v>0</v>
      </c>
      <c r="D66" s="105">
        <v>0</v>
      </c>
      <c r="E66" s="105">
        <v>0</v>
      </c>
      <c r="F66" s="105">
        <v>0</v>
      </c>
      <c r="G66" s="44">
        <f t="shared" si="6"/>
        <v>0</v>
      </c>
    </row>
    <row r="67" spans="1:7" s="113" customFormat="1">
      <c r="A67" s="115" t="s">
        <v>35</v>
      </c>
      <c r="B67" s="105">
        <v>0</v>
      </c>
      <c r="C67" s="105">
        <v>0</v>
      </c>
      <c r="D67" s="105">
        <v>0</v>
      </c>
      <c r="E67" s="105">
        <v>0</v>
      </c>
      <c r="F67" s="105">
        <v>0</v>
      </c>
      <c r="G67" s="44">
        <f t="shared" si="6"/>
        <v>0</v>
      </c>
    </row>
    <row r="68" spans="1:7" s="113" customFormat="1" ht="12.75" customHeight="1">
      <c r="A68" s="115" t="s">
        <v>36</v>
      </c>
      <c r="B68" s="105">
        <v>1</v>
      </c>
      <c r="C68" s="105">
        <v>0</v>
      </c>
      <c r="D68" s="105">
        <v>0</v>
      </c>
      <c r="E68" s="105">
        <v>0</v>
      </c>
      <c r="F68" s="105">
        <v>0</v>
      </c>
      <c r="G68" s="44">
        <f t="shared" si="6"/>
        <v>1</v>
      </c>
    </row>
    <row r="69" spans="1:7" s="113" customFormat="1">
      <c r="A69" s="175" t="s">
        <v>169</v>
      </c>
      <c r="B69" s="40">
        <f>SUM(B59:B68)</f>
        <v>28</v>
      </c>
      <c r="C69" s="40">
        <f>SUM(C59:C68)</f>
        <v>5</v>
      </c>
      <c r="D69" s="40">
        <f>SUM(D59:D68)</f>
        <v>3</v>
      </c>
      <c r="E69" s="40">
        <f>SUM(E59:E68)</f>
        <v>4</v>
      </c>
      <c r="F69" s="40">
        <f>SUM(F59:F68)</f>
        <v>4</v>
      </c>
      <c r="G69" s="29">
        <f t="shared" si="6"/>
        <v>44</v>
      </c>
    </row>
    <row r="70" spans="1:7" s="113" customFormat="1" ht="13.5" thickBot="1">
      <c r="A70" s="68" t="s">
        <v>173</v>
      </c>
      <c r="B70" s="57">
        <f>B69/$G69</f>
        <v>0.63636363636363635</v>
      </c>
      <c r="C70" s="57">
        <f>C69/$G69</f>
        <v>0.11363636363636363</v>
      </c>
      <c r="D70" s="57">
        <f>D69/$G69</f>
        <v>6.8181818181818177E-2</v>
      </c>
      <c r="E70" s="57">
        <f>E69/$G69</f>
        <v>9.0909090909090912E-2</v>
      </c>
      <c r="F70" s="57">
        <f>F69/$G69</f>
        <v>9.0909090909090912E-2</v>
      </c>
      <c r="G70" s="58">
        <f>SUM(B70:F70)</f>
        <v>1</v>
      </c>
    </row>
    <row r="71" spans="1:7" s="113" customFormat="1">
      <c r="B71" s="56"/>
      <c r="C71" s="56"/>
      <c r="D71" s="56"/>
      <c r="E71" s="56"/>
      <c r="F71" s="56"/>
      <c r="G71" s="56"/>
    </row>
    <row r="72" spans="1:7" s="113" customFormat="1" ht="13.5" thickBot="1">
      <c r="B72" s="56"/>
      <c r="C72" s="56"/>
      <c r="D72" s="56"/>
      <c r="E72" s="56"/>
      <c r="F72" s="56"/>
      <c r="G72" s="56"/>
    </row>
    <row r="73" spans="1:7" s="113" customFormat="1" ht="13.5" thickBot="1">
      <c r="A73" s="264" t="s">
        <v>749</v>
      </c>
      <c r="B73" s="265" t="s">
        <v>117</v>
      </c>
      <c r="C73" s="265" t="s">
        <v>117</v>
      </c>
      <c r="D73" s="265" t="s">
        <v>117</v>
      </c>
      <c r="E73" s="265" t="s">
        <v>117</v>
      </c>
      <c r="F73" s="265" t="s">
        <v>117</v>
      </c>
      <c r="G73" s="266" t="s">
        <v>117</v>
      </c>
    </row>
    <row r="74" spans="1:7" s="113" customFormat="1" ht="30" customHeight="1">
      <c r="A74" s="117" t="s">
        <v>2</v>
      </c>
      <c r="B74" s="118" t="s">
        <v>118</v>
      </c>
      <c r="C74" s="118" t="s">
        <v>119</v>
      </c>
      <c r="D74" s="118" t="s">
        <v>120</v>
      </c>
      <c r="E74" s="118" t="s">
        <v>121</v>
      </c>
      <c r="F74" s="118" t="s">
        <v>87</v>
      </c>
      <c r="G74" s="10" t="s">
        <v>4</v>
      </c>
    </row>
    <row r="75" spans="1:7" s="113" customFormat="1">
      <c r="A75" s="123" t="s">
        <v>27</v>
      </c>
      <c r="B75" s="105">
        <v>17</v>
      </c>
      <c r="C75" s="105">
        <v>0</v>
      </c>
      <c r="D75" s="105">
        <v>1</v>
      </c>
      <c r="E75" s="105">
        <v>3</v>
      </c>
      <c r="F75" s="105">
        <v>2</v>
      </c>
      <c r="G75" s="44">
        <f>SUM(B75:F75)</f>
        <v>23</v>
      </c>
    </row>
    <row r="76" spans="1:7" s="113" customFormat="1" ht="12.75" customHeight="1">
      <c r="A76" s="123" t="s">
        <v>153</v>
      </c>
      <c r="B76" s="105">
        <v>57</v>
      </c>
      <c r="C76" s="105">
        <v>8</v>
      </c>
      <c r="D76" s="105">
        <v>5</v>
      </c>
      <c r="E76" s="105">
        <v>5</v>
      </c>
      <c r="F76" s="105">
        <v>6</v>
      </c>
      <c r="G76" s="44">
        <f t="shared" ref="G76:G79" si="7">SUM(B76:F76)</f>
        <v>81</v>
      </c>
    </row>
    <row r="77" spans="1:7" s="113" customFormat="1" ht="12.75" customHeight="1">
      <c r="A77" s="123" t="s">
        <v>154</v>
      </c>
      <c r="B77" s="105">
        <v>36</v>
      </c>
      <c r="C77" s="105">
        <v>8</v>
      </c>
      <c r="D77" s="105">
        <v>3</v>
      </c>
      <c r="E77" s="105">
        <v>3</v>
      </c>
      <c r="F77" s="105">
        <v>4</v>
      </c>
      <c r="G77" s="44">
        <f t="shared" si="7"/>
        <v>54</v>
      </c>
    </row>
    <row r="78" spans="1:7" s="113" customFormat="1">
      <c r="A78" s="123" t="s">
        <v>155</v>
      </c>
      <c r="B78" s="105">
        <v>9</v>
      </c>
      <c r="C78" s="105">
        <v>0</v>
      </c>
      <c r="D78" s="105">
        <v>3</v>
      </c>
      <c r="E78" s="105">
        <v>3</v>
      </c>
      <c r="F78" s="105">
        <v>2</v>
      </c>
      <c r="G78" s="44">
        <f t="shared" si="7"/>
        <v>17</v>
      </c>
    </row>
    <row r="79" spans="1:7" s="113" customFormat="1" ht="13.5" thickBot="1">
      <c r="A79" s="68" t="s">
        <v>169</v>
      </c>
      <c r="B79" s="42">
        <f>SUM(B75:B78)</f>
        <v>119</v>
      </c>
      <c r="C79" s="42">
        <f>SUM(C75:C78)</f>
        <v>16</v>
      </c>
      <c r="D79" s="42">
        <f>SUM(D75:D78)</f>
        <v>12</v>
      </c>
      <c r="E79" s="42">
        <f>SUM(E75:E78)</f>
        <v>14</v>
      </c>
      <c r="F79" s="42">
        <f>SUM(F75:F78)</f>
        <v>14</v>
      </c>
      <c r="G79" s="208">
        <f t="shared" si="7"/>
        <v>175</v>
      </c>
    </row>
    <row r="80" spans="1:7" s="113" customFormat="1">
      <c r="B80" s="56"/>
      <c r="C80" s="56"/>
      <c r="D80" s="56"/>
      <c r="E80" s="56"/>
      <c r="F80" s="56"/>
      <c r="G80" s="56"/>
    </row>
    <row r="81" spans="1:7" s="113" customFormat="1" ht="13.5" thickBot="1">
      <c r="B81" s="56"/>
      <c r="C81" s="56"/>
      <c r="D81" s="56"/>
      <c r="E81" s="56"/>
      <c r="F81" s="56"/>
      <c r="G81" s="56"/>
    </row>
    <row r="82" spans="1:7" s="113" customFormat="1" ht="13.5" customHeight="1" thickBot="1">
      <c r="A82" s="264" t="s">
        <v>527</v>
      </c>
      <c r="B82" s="265"/>
      <c r="C82" s="265"/>
      <c r="D82" s="265"/>
      <c r="E82" s="265"/>
      <c r="F82" s="265"/>
      <c r="G82" s="266"/>
    </row>
    <row r="83" spans="1:7" s="113" customFormat="1" ht="30" customHeight="1">
      <c r="A83" s="117" t="s">
        <v>2</v>
      </c>
      <c r="B83" s="118" t="s">
        <v>118</v>
      </c>
      <c r="C83" s="118" t="s">
        <v>119</v>
      </c>
      <c r="D83" s="118" t="s">
        <v>120</v>
      </c>
      <c r="E83" s="118" t="s">
        <v>121</v>
      </c>
      <c r="F83" s="118" t="s">
        <v>87</v>
      </c>
      <c r="G83" s="10" t="s">
        <v>4</v>
      </c>
    </row>
    <row r="84" spans="1:7" s="113" customFormat="1">
      <c r="A84" s="115" t="str">
        <f>A43</f>
        <v>Wind</v>
      </c>
      <c r="B84" s="6">
        <v>1</v>
      </c>
      <c r="C84" s="6">
        <v>0</v>
      </c>
      <c r="D84" s="6">
        <v>2</v>
      </c>
      <c r="E84" s="6">
        <v>1</v>
      </c>
      <c r="F84" s="6">
        <v>2</v>
      </c>
      <c r="G84" s="44">
        <f>SUM(B84:F84)</f>
        <v>6</v>
      </c>
    </row>
    <row r="85" spans="1:7" s="113" customFormat="1" ht="12.75" customHeight="1">
      <c r="A85" s="115" t="str">
        <f>A44</f>
        <v>PV &lt; 1 MW</v>
      </c>
      <c r="B85" s="6">
        <v>13</v>
      </c>
      <c r="C85" s="6">
        <v>3</v>
      </c>
      <c r="D85" s="6">
        <v>2</v>
      </c>
      <c r="E85" s="6">
        <v>0</v>
      </c>
      <c r="F85" s="6">
        <v>2</v>
      </c>
      <c r="G85" s="44">
        <f t="shared" ref="G85:G93" si="8">SUM(B85:F85)</f>
        <v>20</v>
      </c>
    </row>
    <row r="86" spans="1:7" s="113" customFormat="1" ht="12.75" customHeight="1">
      <c r="A86" s="115" t="str">
        <f>A45</f>
        <v>PV &gt;= 1 MW</v>
      </c>
      <c r="B86" s="6">
        <v>5</v>
      </c>
      <c r="C86" s="6">
        <v>2</v>
      </c>
      <c r="D86" s="6">
        <v>3</v>
      </c>
      <c r="E86" s="6">
        <v>4</v>
      </c>
      <c r="F86" s="6">
        <v>1</v>
      </c>
      <c r="G86" s="44">
        <f t="shared" si="8"/>
        <v>15</v>
      </c>
    </row>
    <row r="87" spans="1:7" s="113" customFormat="1">
      <c r="A87" s="115" t="str">
        <f>A46</f>
        <v>CSP</v>
      </c>
      <c r="B87" s="6">
        <v>3</v>
      </c>
      <c r="C87" s="6">
        <v>0</v>
      </c>
      <c r="D87" s="6">
        <v>1</v>
      </c>
      <c r="E87" s="6">
        <v>1</v>
      </c>
      <c r="F87" s="6">
        <v>1</v>
      </c>
      <c r="G87" s="44">
        <f t="shared" si="8"/>
        <v>6</v>
      </c>
    </row>
    <row r="88" spans="1:7" s="113" customFormat="1" ht="12.75" customHeight="1">
      <c r="A88" s="115" t="str">
        <f>A47</f>
        <v>Solar Thermal (non-elec)</v>
      </c>
      <c r="B88" s="6">
        <v>1</v>
      </c>
      <c r="C88" s="6">
        <v>1</v>
      </c>
      <c r="D88" s="6">
        <v>2</v>
      </c>
      <c r="E88" s="6">
        <v>0</v>
      </c>
      <c r="F88" s="6">
        <v>0</v>
      </c>
      <c r="G88" s="44">
        <f t="shared" si="8"/>
        <v>4</v>
      </c>
    </row>
    <row r="89" spans="1:7" s="113" customFormat="1">
      <c r="A89" s="115" t="str">
        <f>A48</f>
        <v>Geothermal</v>
      </c>
      <c r="B89" s="6">
        <v>0</v>
      </c>
      <c r="C89" s="6">
        <v>0</v>
      </c>
      <c r="D89" s="6">
        <v>1</v>
      </c>
      <c r="E89" s="6">
        <v>0</v>
      </c>
      <c r="F89" s="6">
        <v>0</v>
      </c>
      <c r="G89" s="44">
        <f t="shared" si="8"/>
        <v>1</v>
      </c>
    </row>
    <row r="90" spans="1:7" s="113" customFormat="1" ht="12.75" customHeight="1">
      <c r="A90" s="115" t="str">
        <f>A49</f>
        <v>Biomass - Elec</v>
      </c>
      <c r="B90" s="6">
        <v>0</v>
      </c>
      <c r="C90" s="6">
        <v>0</v>
      </c>
      <c r="D90" s="6">
        <v>2</v>
      </c>
      <c r="E90" s="6">
        <v>0</v>
      </c>
      <c r="F90" s="6">
        <v>0</v>
      </c>
      <c r="G90" s="44">
        <f t="shared" si="8"/>
        <v>2</v>
      </c>
    </row>
    <row r="91" spans="1:7" s="113" customFormat="1" ht="12.75" customHeight="1">
      <c r="A91" s="115" t="str">
        <f>A50</f>
        <v>Biomass - Non-elec</v>
      </c>
      <c r="B91" s="6">
        <v>1</v>
      </c>
      <c r="C91" s="6">
        <v>0</v>
      </c>
      <c r="D91" s="6">
        <v>0</v>
      </c>
      <c r="E91" s="6">
        <v>0</v>
      </c>
      <c r="F91" s="6">
        <v>0</v>
      </c>
      <c r="G91" s="44">
        <f t="shared" si="8"/>
        <v>1</v>
      </c>
    </row>
    <row r="92" spans="1:7" s="113" customFormat="1">
      <c r="A92" s="115" t="str">
        <f>A51</f>
        <v>Hydro</v>
      </c>
      <c r="B92" s="6">
        <v>0</v>
      </c>
      <c r="C92" s="6">
        <v>0</v>
      </c>
      <c r="D92" s="6">
        <v>0</v>
      </c>
      <c r="E92" s="6">
        <v>1</v>
      </c>
      <c r="F92" s="6">
        <v>0</v>
      </c>
      <c r="G92" s="44">
        <f t="shared" si="8"/>
        <v>1</v>
      </c>
    </row>
    <row r="93" spans="1:7" s="113" customFormat="1" ht="12.75" customHeight="1">
      <c r="A93" s="115" t="str">
        <f>A52</f>
        <v>Other Technologies</v>
      </c>
      <c r="B93" s="6">
        <v>1</v>
      </c>
      <c r="C93" s="6">
        <v>1</v>
      </c>
      <c r="D93" s="6">
        <v>0</v>
      </c>
      <c r="E93" s="6">
        <v>0</v>
      </c>
      <c r="F93" s="6">
        <v>0</v>
      </c>
      <c r="G93" s="44">
        <f t="shared" si="8"/>
        <v>2</v>
      </c>
    </row>
    <row r="94" spans="1:7" s="113" customFormat="1" ht="12.75" customHeight="1">
      <c r="A94" s="192" t="s">
        <v>169</v>
      </c>
      <c r="B94" s="36">
        <f t="shared" ref="B94:F94" si="9">SUM(B84:B93)</f>
        <v>25</v>
      </c>
      <c r="C94" s="36">
        <f t="shared" si="9"/>
        <v>7</v>
      </c>
      <c r="D94" s="36">
        <f t="shared" si="9"/>
        <v>13</v>
      </c>
      <c r="E94" s="36">
        <f t="shared" si="9"/>
        <v>7</v>
      </c>
      <c r="F94" s="36">
        <f t="shared" si="9"/>
        <v>6</v>
      </c>
      <c r="G94" s="29">
        <f>SUM(B94:F94)</f>
        <v>58</v>
      </c>
    </row>
    <row r="95" spans="1:7" s="113" customFormat="1" ht="12.75" customHeight="1" thickBot="1">
      <c r="A95" s="207" t="s">
        <v>173</v>
      </c>
      <c r="B95" s="59">
        <f t="shared" ref="B95:F95" si="10">B94/$G94</f>
        <v>0.43103448275862066</v>
      </c>
      <c r="C95" s="59">
        <f t="shared" si="10"/>
        <v>0.1206896551724138</v>
      </c>
      <c r="D95" s="59">
        <f t="shared" si="10"/>
        <v>0.22413793103448276</v>
      </c>
      <c r="E95" s="59">
        <f t="shared" si="10"/>
        <v>0.1206896551724138</v>
      </c>
      <c r="F95" s="59">
        <f t="shared" si="10"/>
        <v>0.10344827586206896</v>
      </c>
      <c r="G95" s="60">
        <f>SUM(B95:F95)</f>
        <v>1</v>
      </c>
    </row>
    <row r="96" spans="1:7" s="113" customFormat="1">
      <c r="B96" s="56"/>
      <c r="C96" s="56"/>
      <c r="D96" s="56"/>
      <c r="E96" s="56"/>
      <c r="F96" s="56"/>
      <c r="G96" s="56"/>
    </row>
    <row r="97" spans="1:7" s="113" customFormat="1" ht="13.5" thickBot="1">
      <c r="B97" s="56"/>
      <c r="C97" s="56"/>
      <c r="D97" s="56"/>
      <c r="E97" s="56"/>
      <c r="F97" s="56"/>
      <c r="G97" s="56"/>
    </row>
    <row r="98" spans="1:7" s="113" customFormat="1" ht="13.5" customHeight="1" thickBot="1">
      <c r="A98" s="264" t="s">
        <v>528</v>
      </c>
      <c r="B98" s="265"/>
      <c r="C98" s="265"/>
      <c r="D98" s="265"/>
      <c r="E98" s="265"/>
      <c r="F98" s="265"/>
      <c r="G98" s="266"/>
    </row>
    <row r="99" spans="1:7" s="113" customFormat="1" ht="30" customHeight="1">
      <c r="A99" s="117" t="s">
        <v>2</v>
      </c>
      <c r="B99" s="118" t="s">
        <v>118</v>
      </c>
      <c r="C99" s="118" t="s">
        <v>119</v>
      </c>
      <c r="D99" s="118" t="s">
        <v>120</v>
      </c>
      <c r="E99" s="118" t="s">
        <v>121</v>
      </c>
      <c r="F99" s="118" t="s">
        <v>87</v>
      </c>
      <c r="G99" s="10" t="s">
        <v>4</v>
      </c>
    </row>
    <row r="100" spans="1:7" s="113" customFormat="1">
      <c r="A100" s="115" t="str">
        <f>A59</f>
        <v>Wind</v>
      </c>
      <c r="B100" s="6">
        <v>2</v>
      </c>
      <c r="C100" s="6">
        <v>1</v>
      </c>
      <c r="D100" s="6">
        <v>1</v>
      </c>
      <c r="E100" s="6">
        <v>1</v>
      </c>
      <c r="F100" s="6">
        <v>0</v>
      </c>
      <c r="G100" s="44">
        <f>SUM(B100:F100)</f>
        <v>5</v>
      </c>
    </row>
    <row r="101" spans="1:7" s="113" customFormat="1" ht="12.75" customHeight="1">
      <c r="A101" s="115" t="str">
        <f>A60</f>
        <v>PV &lt; 1 MW</v>
      </c>
      <c r="B101" s="6">
        <v>8</v>
      </c>
      <c r="C101" s="6">
        <v>4</v>
      </c>
      <c r="D101" s="6">
        <v>1</v>
      </c>
      <c r="E101" s="6">
        <v>0</v>
      </c>
      <c r="F101" s="6">
        <v>1</v>
      </c>
      <c r="G101" s="44">
        <f t="shared" ref="G101:G109" si="11">SUM(B101:F101)</f>
        <v>14</v>
      </c>
    </row>
    <row r="102" spans="1:7" s="113" customFormat="1" ht="12.75" customHeight="1">
      <c r="A102" s="115" t="str">
        <f>A61</f>
        <v>PV &gt;= 1 MW</v>
      </c>
      <c r="B102" s="6">
        <v>6</v>
      </c>
      <c r="C102" s="6">
        <v>4</v>
      </c>
      <c r="D102" s="6">
        <v>2</v>
      </c>
      <c r="E102" s="6">
        <v>2</v>
      </c>
      <c r="F102" s="6">
        <v>2</v>
      </c>
      <c r="G102" s="44">
        <f t="shared" si="11"/>
        <v>16</v>
      </c>
    </row>
    <row r="103" spans="1:7" s="113" customFormat="1">
      <c r="A103" s="115" t="str">
        <f>A62</f>
        <v>CSP</v>
      </c>
      <c r="B103" s="6">
        <v>0</v>
      </c>
      <c r="C103" s="6">
        <v>2</v>
      </c>
      <c r="D103" s="6">
        <v>1</v>
      </c>
      <c r="E103" s="6">
        <v>0</v>
      </c>
      <c r="F103" s="6">
        <v>0</v>
      </c>
      <c r="G103" s="44">
        <f t="shared" si="11"/>
        <v>3</v>
      </c>
    </row>
    <row r="104" spans="1:7" s="113" customFormat="1" ht="12.75" customHeight="1">
      <c r="A104" s="115" t="str">
        <f>A63</f>
        <v>Solar Thermal (non-elec)</v>
      </c>
      <c r="B104" s="6">
        <v>1</v>
      </c>
      <c r="C104" s="6">
        <v>2</v>
      </c>
      <c r="D104" s="6">
        <v>0</v>
      </c>
      <c r="E104" s="6">
        <v>0</v>
      </c>
      <c r="F104" s="6">
        <v>0</v>
      </c>
      <c r="G104" s="44">
        <f t="shared" si="11"/>
        <v>3</v>
      </c>
    </row>
    <row r="105" spans="1:7" s="113" customFormat="1">
      <c r="A105" s="115" t="str">
        <f>A64</f>
        <v>Geothermal</v>
      </c>
      <c r="B105" s="6">
        <v>0</v>
      </c>
      <c r="C105" s="6">
        <v>1</v>
      </c>
      <c r="D105" s="6">
        <v>0</v>
      </c>
      <c r="E105" s="6">
        <v>1</v>
      </c>
      <c r="F105" s="6">
        <v>0</v>
      </c>
      <c r="G105" s="44">
        <f t="shared" si="11"/>
        <v>2</v>
      </c>
    </row>
    <row r="106" spans="1:7" s="113" customFormat="1" ht="12.75" customHeight="1">
      <c r="A106" s="115" t="str">
        <f>A65</f>
        <v>Biomass - Elec</v>
      </c>
      <c r="B106" s="6">
        <v>0</v>
      </c>
      <c r="C106" s="6">
        <v>1</v>
      </c>
      <c r="D106" s="6">
        <v>0</v>
      </c>
      <c r="E106" s="6">
        <v>1</v>
      </c>
      <c r="F106" s="6">
        <v>0</v>
      </c>
      <c r="G106" s="44">
        <f t="shared" si="11"/>
        <v>2</v>
      </c>
    </row>
    <row r="107" spans="1:7" s="113" customFormat="1" ht="12.75" customHeight="1">
      <c r="A107" s="115" t="str">
        <f>A66</f>
        <v>Biomass - Non-elec</v>
      </c>
      <c r="B107" s="6">
        <v>0</v>
      </c>
      <c r="C107" s="6">
        <v>1</v>
      </c>
      <c r="D107" s="6">
        <v>0</v>
      </c>
      <c r="E107" s="6">
        <v>0</v>
      </c>
      <c r="F107" s="6">
        <v>0</v>
      </c>
      <c r="G107" s="44">
        <f t="shared" si="11"/>
        <v>1</v>
      </c>
    </row>
    <row r="108" spans="1:7" s="113" customFormat="1">
      <c r="A108" s="115" t="str">
        <f>A67</f>
        <v>Hydro</v>
      </c>
      <c r="B108" s="6">
        <v>0</v>
      </c>
      <c r="C108" s="6">
        <v>0</v>
      </c>
      <c r="D108" s="6">
        <v>1</v>
      </c>
      <c r="E108" s="6">
        <v>0</v>
      </c>
      <c r="F108" s="6">
        <v>0</v>
      </c>
      <c r="G108" s="44">
        <f t="shared" si="11"/>
        <v>1</v>
      </c>
    </row>
    <row r="109" spans="1:7" s="113" customFormat="1" ht="12.75" customHeight="1">
      <c r="A109" s="115" t="str">
        <f>A68</f>
        <v>Other Technologies</v>
      </c>
      <c r="B109" s="6">
        <v>0</v>
      </c>
      <c r="C109" s="6">
        <v>0</v>
      </c>
      <c r="D109" s="6">
        <v>0</v>
      </c>
      <c r="E109" s="6">
        <v>0</v>
      </c>
      <c r="F109" s="6">
        <v>0</v>
      </c>
      <c r="G109" s="44">
        <f t="shared" si="11"/>
        <v>0</v>
      </c>
    </row>
    <row r="110" spans="1:7" s="113" customFormat="1" ht="12.75" customHeight="1">
      <c r="A110" s="192" t="s">
        <v>169</v>
      </c>
      <c r="B110" s="36">
        <f t="shared" ref="B110:F110" si="12">SUM(B100:B109)</f>
        <v>17</v>
      </c>
      <c r="C110" s="36">
        <f t="shared" si="12"/>
        <v>16</v>
      </c>
      <c r="D110" s="36">
        <f t="shared" si="12"/>
        <v>6</v>
      </c>
      <c r="E110" s="36">
        <f t="shared" si="12"/>
        <v>5</v>
      </c>
      <c r="F110" s="36">
        <f t="shared" si="12"/>
        <v>3</v>
      </c>
      <c r="G110" s="29">
        <f>SUM(B110:F110)</f>
        <v>47</v>
      </c>
    </row>
    <row r="111" spans="1:7" s="113" customFormat="1" ht="12.75" customHeight="1" thickBot="1">
      <c r="A111" s="207" t="s">
        <v>173</v>
      </c>
      <c r="B111" s="59">
        <f t="shared" ref="B111:F111" si="13">B110/$G110</f>
        <v>0.36170212765957449</v>
      </c>
      <c r="C111" s="59">
        <f t="shared" si="13"/>
        <v>0.34042553191489361</v>
      </c>
      <c r="D111" s="59">
        <f t="shared" si="13"/>
        <v>0.1276595744680851</v>
      </c>
      <c r="E111" s="59">
        <f t="shared" si="13"/>
        <v>0.10638297872340426</v>
      </c>
      <c r="F111" s="59">
        <f t="shared" si="13"/>
        <v>6.3829787234042548E-2</v>
      </c>
      <c r="G111" s="60">
        <f>SUM(B111:F111)</f>
        <v>1</v>
      </c>
    </row>
    <row r="112" spans="1:7" s="113" customFormat="1">
      <c r="B112" s="56"/>
      <c r="C112" s="56"/>
      <c r="D112" s="56"/>
      <c r="E112" s="56"/>
      <c r="F112" s="56"/>
      <c r="G112" s="56"/>
    </row>
    <row r="113" spans="1:7" s="113" customFormat="1" ht="13.5" thickBot="1">
      <c r="B113" s="56"/>
      <c r="C113" s="56"/>
      <c r="D113" s="56"/>
      <c r="E113" s="56"/>
      <c r="F113" s="56"/>
      <c r="G113" s="56"/>
    </row>
    <row r="114" spans="1:7" s="113" customFormat="1" ht="13.5" thickBot="1">
      <c r="A114" s="264" t="s">
        <v>529</v>
      </c>
      <c r="B114" s="265" t="s">
        <v>122</v>
      </c>
      <c r="C114" s="265" t="s">
        <v>122</v>
      </c>
      <c r="D114" s="265" t="s">
        <v>122</v>
      </c>
      <c r="E114" s="265" t="s">
        <v>122</v>
      </c>
      <c r="F114" s="265" t="s">
        <v>122</v>
      </c>
      <c r="G114" s="266" t="s">
        <v>122</v>
      </c>
    </row>
    <row r="115" spans="1:7" s="113" customFormat="1" ht="30" customHeight="1">
      <c r="A115" s="117" t="s">
        <v>2</v>
      </c>
      <c r="B115" s="118" t="s">
        <v>118</v>
      </c>
      <c r="C115" s="118" t="s">
        <v>119</v>
      </c>
      <c r="D115" s="118" t="s">
        <v>120</v>
      </c>
      <c r="E115" s="118" t="s">
        <v>121</v>
      </c>
      <c r="F115" s="118" t="s">
        <v>87</v>
      </c>
      <c r="G115" s="10" t="s">
        <v>4</v>
      </c>
    </row>
    <row r="116" spans="1:7" s="113" customFormat="1">
      <c r="A116" s="115" t="str">
        <f>A43</f>
        <v>Wind</v>
      </c>
      <c r="B116" s="6">
        <v>3</v>
      </c>
      <c r="C116" s="6">
        <v>0</v>
      </c>
      <c r="D116" s="6">
        <v>2</v>
      </c>
      <c r="E116" s="6">
        <v>0</v>
      </c>
      <c r="F116" s="6">
        <v>3</v>
      </c>
      <c r="G116" s="44">
        <f>SUM(B116:F116)</f>
        <v>8</v>
      </c>
    </row>
    <row r="117" spans="1:7" s="113" customFormat="1" ht="12.75" customHeight="1">
      <c r="A117" s="115" t="str">
        <f>A44</f>
        <v>PV &lt; 1 MW</v>
      </c>
      <c r="B117" s="6">
        <v>18</v>
      </c>
      <c r="C117" s="6">
        <v>4</v>
      </c>
      <c r="D117" s="6">
        <v>2</v>
      </c>
      <c r="E117" s="6">
        <v>1</v>
      </c>
      <c r="F117" s="6">
        <v>4</v>
      </c>
      <c r="G117" s="44">
        <f t="shared" ref="G117:G125" si="14">SUM(B117:F117)</f>
        <v>29</v>
      </c>
    </row>
    <row r="118" spans="1:7" s="113" customFormat="1" ht="12.75" customHeight="1">
      <c r="A118" s="115" t="str">
        <f>A45</f>
        <v>PV &gt;= 1 MW</v>
      </c>
      <c r="B118" s="6">
        <v>4</v>
      </c>
      <c r="C118" s="6">
        <v>1</v>
      </c>
      <c r="D118" s="6">
        <v>3</v>
      </c>
      <c r="E118" s="6">
        <v>0</v>
      </c>
      <c r="F118" s="6">
        <v>3</v>
      </c>
      <c r="G118" s="44">
        <f t="shared" si="14"/>
        <v>11</v>
      </c>
    </row>
    <row r="119" spans="1:7" s="113" customFormat="1">
      <c r="A119" s="115" t="str">
        <f>A46</f>
        <v>CSP</v>
      </c>
      <c r="B119" s="6">
        <v>1</v>
      </c>
      <c r="C119" s="6">
        <v>1</v>
      </c>
      <c r="D119" s="6">
        <v>2</v>
      </c>
      <c r="E119" s="6">
        <v>1</v>
      </c>
      <c r="F119" s="6">
        <v>1</v>
      </c>
      <c r="G119" s="44">
        <f t="shared" si="14"/>
        <v>6</v>
      </c>
    </row>
    <row r="120" spans="1:7" s="113" customFormat="1" ht="12.75" customHeight="1">
      <c r="A120" s="115" t="str">
        <f>A47</f>
        <v>Solar Thermal (non-elec)</v>
      </c>
      <c r="B120" s="6">
        <v>2</v>
      </c>
      <c r="C120" s="6">
        <v>1</v>
      </c>
      <c r="D120" s="6">
        <v>0</v>
      </c>
      <c r="E120" s="6">
        <v>0</v>
      </c>
      <c r="F120" s="6">
        <v>1</v>
      </c>
      <c r="G120" s="44">
        <f t="shared" si="14"/>
        <v>4</v>
      </c>
    </row>
    <row r="121" spans="1:7" s="113" customFormat="1">
      <c r="A121" s="115" t="str">
        <f>A48</f>
        <v>Geothermal</v>
      </c>
      <c r="B121" s="6">
        <v>0</v>
      </c>
      <c r="C121" s="6">
        <v>0</v>
      </c>
      <c r="D121" s="6">
        <v>1</v>
      </c>
      <c r="E121" s="6">
        <v>0</v>
      </c>
      <c r="F121" s="6">
        <v>0</v>
      </c>
      <c r="G121" s="44">
        <f t="shared" si="14"/>
        <v>1</v>
      </c>
    </row>
    <row r="122" spans="1:7" s="113" customFormat="1" ht="12.75" customHeight="1">
      <c r="A122" s="115" t="str">
        <f>A49</f>
        <v>Biomass - Elec</v>
      </c>
      <c r="B122" s="6">
        <v>0</v>
      </c>
      <c r="C122" s="6">
        <v>1</v>
      </c>
      <c r="D122" s="6">
        <v>1</v>
      </c>
      <c r="E122" s="6">
        <v>0</v>
      </c>
      <c r="F122" s="6">
        <v>0</v>
      </c>
      <c r="G122" s="44">
        <f t="shared" si="14"/>
        <v>2</v>
      </c>
    </row>
    <row r="123" spans="1:7" s="113" customFormat="1" ht="12.75" customHeight="1">
      <c r="A123" s="115" t="str">
        <f>A50</f>
        <v>Biomass - Non-elec</v>
      </c>
      <c r="B123" s="6">
        <v>0</v>
      </c>
      <c r="C123" s="6">
        <v>0</v>
      </c>
      <c r="D123" s="6">
        <v>0</v>
      </c>
      <c r="E123" s="6">
        <v>0</v>
      </c>
      <c r="F123" s="6">
        <v>0</v>
      </c>
      <c r="G123" s="44">
        <f t="shared" si="14"/>
        <v>0</v>
      </c>
    </row>
    <row r="124" spans="1:7" s="113" customFormat="1">
      <c r="A124" s="115" t="str">
        <f>A51</f>
        <v>Hydro</v>
      </c>
      <c r="B124" s="6">
        <v>0</v>
      </c>
      <c r="C124" s="6">
        <v>0</v>
      </c>
      <c r="D124" s="6">
        <v>0</v>
      </c>
      <c r="E124" s="6">
        <v>0</v>
      </c>
      <c r="F124" s="6">
        <v>0</v>
      </c>
      <c r="G124" s="44">
        <f t="shared" si="14"/>
        <v>0</v>
      </c>
    </row>
    <row r="125" spans="1:7" s="113" customFormat="1" ht="12.75" customHeight="1">
      <c r="A125" s="115" t="str">
        <f>A52</f>
        <v>Other Technologies</v>
      </c>
      <c r="B125" s="6">
        <v>1</v>
      </c>
      <c r="C125" s="6">
        <v>0</v>
      </c>
      <c r="D125" s="6">
        <v>0</v>
      </c>
      <c r="E125" s="6">
        <v>0</v>
      </c>
      <c r="F125" s="6">
        <v>0</v>
      </c>
      <c r="G125" s="44">
        <f t="shared" si="14"/>
        <v>1</v>
      </c>
    </row>
    <row r="126" spans="1:7" s="113" customFormat="1" ht="12.75" customHeight="1">
      <c r="A126" s="192" t="s">
        <v>169</v>
      </c>
      <c r="B126" s="36">
        <f t="shared" ref="B126:F126" si="15">SUM(B116:B125)</f>
        <v>29</v>
      </c>
      <c r="C126" s="36">
        <f t="shared" si="15"/>
        <v>8</v>
      </c>
      <c r="D126" s="36">
        <f t="shared" si="15"/>
        <v>11</v>
      </c>
      <c r="E126" s="36">
        <f t="shared" si="15"/>
        <v>2</v>
      </c>
      <c r="F126" s="36">
        <f t="shared" si="15"/>
        <v>12</v>
      </c>
      <c r="G126" s="29">
        <f>SUM(B126:F126)</f>
        <v>62</v>
      </c>
    </row>
    <row r="127" spans="1:7" s="113" customFormat="1" ht="12.75" customHeight="1" thickBot="1">
      <c r="A127" s="207" t="s">
        <v>173</v>
      </c>
      <c r="B127" s="59">
        <f t="shared" ref="B127:F127" si="16">B126/$G126</f>
        <v>0.46774193548387094</v>
      </c>
      <c r="C127" s="59">
        <f t="shared" si="16"/>
        <v>0.12903225806451613</v>
      </c>
      <c r="D127" s="59">
        <f t="shared" si="16"/>
        <v>0.17741935483870969</v>
      </c>
      <c r="E127" s="59">
        <f t="shared" si="16"/>
        <v>3.2258064516129031E-2</v>
      </c>
      <c r="F127" s="59">
        <f t="shared" si="16"/>
        <v>0.19354838709677419</v>
      </c>
      <c r="G127" s="60">
        <f>SUM(B127:F127)</f>
        <v>1</v>
      </c>
    </row>
    <row r="128" spans="1:7" s="113" customFormat="1"/>
    <row r="129" spans="1:7" s="113" customFormat="1" ht="13.5" thickBot="1"/>
    <row r="130" spans="1:7" s="113" customFormat="1" ht="13.5" thickBot="1">
      <c r="A130" s="264" t="s">
        <v>530</v>
      </c>
      <c r="B130" s="265" t="s">
        <v>122</v>
      </c>
      <c r="C130" s="265" t="s">
        <v>122</v>
      </c>
      <c r="D130" s="265" t="s">
        <v>122</v>
      </c>
      <c r="E130" s="265" t="s">
        <v>122</v>
      </c>
      <c r="F130" s="265" t="s">
        <v>122</v>
      </c>
      <c r="G130" s="266" t="s">
        <v>122</v>
      </c>
    </row>
    <row r="131" spans="1:7" s="113" customFormat="1" ht="30" customHeight="1">
      <c r="A131" s="117" t="s">
        <v>2</v>
      </c>
      <c r="B131" s="118" t="s">
        <v>118</v>
      </c>
      <c r="C131" s="118" t="s">
        <v>119</v>
      </c>
      <c r="D131" s="118" t="s">
        <v>120</v>
      </c>
      <c r="E131" s="118" t="s">
        <v>121</v>
      </c>
      <c r="F131" s="118" t="s">
        <v>87</v>
      </c>
      <c r="G131" s="10" t="s">
        <v>4</v>
      </c>
    </row>
    <row r="132" spans="1:7" s="113" customFormat="1">
      <c r="A132" s="115" t="str">
        <f>A100</f>
        <v>Wind</v>
      </c>
      <c r="B132" s="105">
        <v>3</v>
      </c>
      <c r="C132" s="105">
        <v>0</v>
      </c>
      <c r="D132" s="105">
        <v>0</v>
      </c>
      <c r="E132" s="105">
        <v>0</v>
      </c>
      <c r="F132" s="105">
        <v>1</v>
      </c>
      <c r="G132" s="44">
        <f>SUM(B132:F132)</f>
        <v>4</v>
      </c>
    </row>
    <row r="133" spans="1:7" s="113" customFormat="1" ht="12.75" customHeight="1">
      <c r="A133" s="115" t="str">
        <f>A101</f>
        <v>PV &lt; 1 MW</v>
      </c>
      <c r="B133" s="105">
        <v>10</v>
      </c>
      <c r="C133" s="105">
        <v>3</v>
      </c>
      <c r="D133" s="105">
        <v>2</v>
      </c>
      <c r="E133" s="105">
        <v>3</v>
      </c>
      <c r="F133" s="105">
        <v>1</v>
      </c>
      <c r="G133" s="44">
        <f t="shared" ref="G133:G141" si="17">SUM(B133:F133)</f>
        <v>19</v>
      </c>
    </row>
    <row r="134" spans="1:7" s="113" customFormat="1" ht="12.75" customHeight="1">
      <c r="A134" s="115" t="str">
        <f>A102</f>
        <v>PV &gt;= 1 MW</v>
      </c>
      <c r="B134" s="105">
        <v>6</v>
      </c>
      <c r="C134" s="105">
        <v>2</v>
      </c>
      <c r="D134" s="105">
        <v>0</v>
      </c>
      <c r="E134" s="105">
        <v>2</v>
      </c>
      <c r="F134" s="105">
        <v>2</v>
      </c>
      <c r="G134" s="44">
        <f t="shared" si="17"/>
        <v>12</v>
      </c>
    </row>
    <row r="135" spans="1:7" s="113" customFormat="1">
      <c r="A135" s="115" t="str">
        <f>A103</f>
        <v>CSP</v>
      </c>
      <c r="B135" s="105">
        <v>0</v>
      </c>
      <c r="C135" s="105">
        <v>0</v>
      </c>
      <c r="D135" s="105">
        <v>0</v>
      </c>
      <c r="E135" s="105">
        <v>1</v>
      </c>
      <c r="F135" s="105">
        <v>1</v>
      </c>
      <c r="G135" s="44">
        <f t="shared" si="17"/>
        <v>2</v>
      </c>
    </row>
    <row r="136" spans="1:7" s="113" customFormat="1" ht="12.75" customHeight="1">
      <c r="A136" s="115" t="str">
        <f>A104</f>
        <v>Solar Thermal (non-elec)</v>
      </c>
      <c r="B136" s="105">
        <v>2</v>
      </c>
      <c r="C136" s="105">
        <v>1</v>
      </c>
      <c r="D136" s="105">
        <v>0</v>
      </c>
      <c r="E136" s="105">
        <v>1</v>
      </c>
      <c r="F136" s="105">
        <v>0</v>
      </c>
      <c r="G136" s="44">
        <f t="shared" si="17"/>
        <v>4</v>
      </c>
    </row>
    <row r="137" spans="1:7" s="113" customFormat="1">
      <c r="A137" s="115" t="str">
        <f>A105</f>
        <v>Geothermal</v>
      </c>
      <c r="B137" s="105">
        <v>0</v>
      </c>
      <c r="C137" s="105">
        <v>0</v>
      </c>
      <c r="D137" s="105">
        <v>1</v>
      </c>
      <c r="E137" s="105">
        <v>0</v>
      </c>
      <c r="F137" s="105">
        <v>0</v>
      </c>
      <c r="G137" s="44">
        <f t="shared" si="17"/>
        <v>1</v>
      </c>
    </row>
    <row r="138" spans="1:7" s="113" customFormat="1" ht="12.75" customHeight="1">
      <c r="A138" s="115" t="str">
        <f>A106</f>
        <v>Biomass - Elec</v>
      </c>
      <c r="B138" s="105">
        <v>0</v>
      </c>
      <c r="C138" s="105">
        <v>0</v>
      </c>
      <c r="D138" s="105">
        <v>0</v>
      </c>
      <c r="E138" s="105">
        <v>0</v>
      </c>
      <c r="F138" s="105">
        <v>1</v>
      </c>
      <c r="G138" s="44">
        <f t="shared" si="17"/>
        <v>1</v>
      </c>
    </row>
    <row r="139" spans="1:7" s="113" customFormat="1" ht="12.75" customHeight="1">
      <c r="A139" s="115" t="str">
        <f>A107</f>
        <v>Biomass - Non-elec</v>
      </c>
      <c r="B139" s="105">
        <v>0</v>
      </c>
      <c r="C139" s="105">
        <v>0</v>
      </c>
      <c r="D139" s="105">
        <v>0</v>
      </c>
      <c r="E139" s="105">
        <v>0</v>
      </c>
      <c r="F139" s="105">
        <v>0</v>
      </c>
      <c r="G139" s="44">
        <f t="shared" si="17"/>
        <v>0</v>
      </c>
    </row>
    <row r="140" spans="1:7" s="113" customFormat="1">
      <c r="A140" s="115" t="str">
        <f>A108</f>
        <v>Hydro</v>
      </c>
      <c r="B140" s="105">
        <v>0</v>
      </c>
      <c r="C140" s="105">
        <v>0</v>
      </c>
      <c r="D140" s="105">
        <v>0</v>
      </c>
      <c r="E140" s="105">
        <v>0</v>
      </c>
      <c r="F140" s="105">
        <v>0</v>
      </c>
      <c r="G140" s="44">
        <f t="shared" si="17"/>
        <v>0</v>
      </c>
    </row>
    <row r="141" spans="1:7" s="113" customFormat="1" ht="12.75" customHeight="1">
      <c r="A141" s="115" t="str">
        <f>A109</f>
        <v>Other Technologies</v>
      </c>
      <c r="B141" s="105">
        <v>0</v>
      </c>
      <c r="C141" s="105">
        <v>0</v>
      </c>
      <c r="D141" s="105">
        <v>0</v>
      </c>
      <c r="E141" s="105">
        <v>1</v>
      </c>
      <c r="F141" s="105">
        <v>0</v>
      </c>
      <c r="G141" s="44">
        <f t="shared" si="17"/>
        <v>1</v>
      </c>
    </row>
    <row r="142" spans="1:7" s="113" customFormat="1" ht="12.75" customHeight="1">
      <c r="A142" s="192" t="s">
        <v>169</v>
      </c>
      <c r="B142" s="36">
        <f>SUM(B132:B141)</f>
        <v>21</v>
      </c>
      <c r="C142" s="36">
        <f>SUM(C132:C141)</f>
        <v>6</v>
      </c>
      <c r="D142" s="36">
        <f>SUM(D132:D141)</f>
        <v>3</v>
      </c>
      <c r="E142" s="36">
        <f>SUM(E132:E141)</f>
        <v>8</v>
      </c>
      <c r="F142" s="36">
        <f>SUM(F132:F141)</f>
        <v>6</v>
      </c>
      <c r="G142" s="29">
        <f>SUM(B142:F142)</f>
        <v>44</v>
      </c>
    </row>
    <row r="143" spans="1:7" s="113" customFormat="1" ht="12.75" customHeight="1" thickBot="1">
      <c r="A143" s="207" t="s">
        <v>173</v>
      </c>
      <c r="B143" s="59">
        <f>B142/$G142</f>
        <v>0.47727272727272729</v>
      </c>
      <c r="C143" s="59">
        <f>C142/$G142</f>
        <v>0.13636363636363635</v>
      </c>
      <c r="D143" s="59">
        <f>D142/$G142</f>
        <v>6.8181818181818177E-2</v>
      </c>
      <c r="E143" s="59">
        <f>E142/$G142</f>
        <v>0.18181818181818182</v>
      </c>
      <c r="F143" s="59">
        <f>F142/$G142</f>
        <v>0.13636363636363635</v>
      </c>
      <c r="G143" s="60">
        <f>SUM(B143:F143)</f>
        <v>1</v>
      </c>
    </row>
    <row r="144" spans="1:7" s="113" customFormat="1"/>
    <row r="145" spans="1:7" s="113" customFormat="1" ht="13.5" thickBot="1"/>
    <row r="146" spans="1:7" s="113" customFormat="1" ht="13.5" thickBot="1">
      <c r="A146" s="264" t="s">
        <v>751</v>
      </c>
      <c r="B146" s="265" t="s">
        <v>122</v>
      </c>
      <c r="C146" s="265" t="s">
        <v>122</v>
      </c>
      <c r="D146" s="265" t="s">
        <v>122</v>
      </c>
      <c r="E146" s="265" t="s">
        <v>122</v>
      </c>
      <c r="F146" s="265" t="s">
        <v>122</v>
      </c>
      <c r="G146" s="266" t="s">
        <v>122</v>
      </c>
    </row>
    <row r="147" spans="1:7" s="113" customFormat="1" ht="30" customHeight="1">
      <c r="A147" s="117" t="s">
        <v>2</v>
      </c>
      <c r="B147" s="118" t="s">
        <v>118</v>
      </c>
      <c r="C147" s="118" t="s">
        <v>119</v>
      </c>
      <c r="D147" s="118" t="s">
        <v>120</v>
      </c>
      <c r="E147" s="118" t="s">
        <v>121</v>
      </c>
      <c r="F147" s="118" t="s">
        <v>87</v>
      </c>
      <c r="G147" s="10" t="s">
        <v>4</v>
      </c>
    </row>
    <row r="148" spans="1:7" s="113" customFormat="1">
      <c r="A148" s="123" t="s">
        <v>27</v>
      </c>
      <c r="B148" s="105">
        <v>9</v>
      </c>
      <c r="C148" s="105">
        <v>1</v>
      </c>
      <c r="D148" s="105">
        <v>5</v>
      </c>
      <c r="E148" s="105">
        <v>2</v>
      </c>
      <c r="F148" s="105">
        <v>6</v>
      </c>
      <c r="G148" s="44">
        <f>SUM(B148:F148)</f>
        <v>23</v>
      </c>
    </row>
    <row r="149" spans="1:7" s="113" customFormat="1" ht="12.75" customHeight="1">
      <c r="A149" s="123" t="s">
        <v>153</v>
      </c>
      <c r="B149" s="105">
        <v>49</v>
      </c>
      <c r="C149" s="105">
        <v>14</v>
      </c>
      <c r="D149" s="105">
        <v>7</v>
      </c>
      <c r="E149" s="105">
        <v>4</v>
      </c>
      <c r="F149" s="105">
        <v>8</v>
      </c>
      <c r="G149" s="44">
        <f t="shared" ref="G149:G151" si="18">SUM(B149:F149)</f>
        <v>82</v>
      </c>
    </row>
    <row r="150" spans="1:7" s="113" customFormat="1" ht="12.75" customHeight="1">
      <c r="A150" s="123" t="s">
        <v>154</v>
      </c>
      <c r="B150" s="105">
        <v>21</v>
      </c>
      <c r="C150" s="105">
        <v>9</v>
      </c>
      <c r="D150" s="105">
        <v>8</v>
      </c>
      <c r="E150" s="105">
        <v>8</v>
      </c>
      <c r="F150" s="105">
        <v>8</v>
      </c>
      <c r="G150" s="44">
        <f t="shared" si="18"/>
        <v>54</v>
      </c>
    </row>
    <row r="151" spans="1:7" s="113" customFormat="1">
      <c r="A151" s="123" t="s">
        <v>155</v>
      </c>
      <c r="B151" s="105">
        <v>4</v>
      </c>
      <c r="C151" s="105">
        <v>3</v>
      </c>
      <c r="D151" s="105">
        <v>4</v>
      </c>
      <c r="E151" s="105">
        <v>3</v>
      </c>
      <c r="F151" s="105">
        <v>3</v>
      </c>
      <c r="G151" s="44">
        <f t="shared" si="18"/>
        <v>17</v>
      </c>
    </row>
    <row r="152" spans="1:7" s="113" customFormat="1" ht="12.75" customHeight="1" thickBot="1">
      <c r="A152" s="207" t="s">
        <v>169</v>
      </c>
      <c r="B152" s="236">
        <f>SUM(B148:B151)</f>
        <v>83</v>
      </c>
      <c r="C152" s="236">
        <f>SUM(C148:C151)</f>
        <v>27</v>
      </c>
      <c r="D152" s="236">
        <f>SUM(D148:D151)</f>
        <v>24</v>
      </c>
      <c r="E152" s="236">
        <f>SUM(E148:E151)</f>
        <v>17</v>
      </c>
      <c r="F152" s="236">
        <f>SUM(F148:F151)</f>
        <v>25</v>
      </c>
      <c r="G152" s="208">
        <f>SUM(B152:F152)</f>
        <v>176</v>
      </c>
    </row>
    <row r="153" spans="1:7" s="113" customFormat="1"/>
    <row r="154" spans="1:7" s="113" customFormat="1" ht="13.5" thickBot="1"/>
    <row r="155" spans="1:7" s="113" customFormat="1" ht="13.5" thickBot="1">
      <c r="A155" s="264" t="s">
        <v>531</v>
      </c>
      <c r="B155" s="265" t="s">
        <v>123</v>
      </c>
      <c r="C155" s="265" t="s">
        <v>123</v>
      </c>
      <c r="D155" s="265" t="s">
        <v>123</v>
      </c>
      <c r="E155" s="265" t="s">
        <v>123</v>
      </c>
      <c r="F155" s="265" t="s">
        <v>123</v>
      </c>
      <c r="G155" s="266" t="s">
        <v>123</v>
      </c>
    </row>
    <row r="156" spans="1:7" s="113" customFormat="1" ht="30" customHeight="1">
      <c r="A156" s="117" t="s">
        <v>2</v>
      </c>
      <c r="B156" s="118" t="s">
        <v>118</v>
      </c>
      <c r="C156" s="118" t="s">
        <v>119</v>
      </c>
      <c r="D156" s="118" t="s">
        <v>120</v>
      </c>
      <c r="E156" s="118" t="s">
        <v>121</v>
      </c>
      <c r="F156" s="118" t="s">
        <v>87</v>
      </c>
      <c r="G156" s="10" t="s">
        <v>4</v>
      </c>
    </row>
    <row r="157" spans="1:7" s="113" customFormat="1">
      <c r="A157" s="115" t="str">
        <f>A116</f>
        <v>Wind</v>
      </c>
      <c r="B157" s="6">
        <v>4</v>
      </c>
      <c r="C157" s="6">
        <v>1</v>
      </c>
      <c r="D157" s="6">
        <v>1</v>
      </c>
      <c r="E157" s="6">
        <v>0</v>
      </c>
      <c r="F157" s="6">
        <v>0</v>
      </c>
      <c r="G157" s="44">
        <f>SUM(B157:F157)</f>
        <v>6</v>
      </c>
    </row>
    <row r="158" spans="1:7" s="113" customFormat="1" ht="12.75" customHeight="1">
      <c r="A158" s="115" t="str">
        <f t="shared" ref="A158:A166" si="19">A117</f>
        <v>PV &lt; 1 MW</v>
      </c>
      <c r="B158" s="6">
        <v>8</v>
      </c>
      <c r="C158" s="6">
        <v>1</v>
      </c>
      <c r="D158" s="6">
        <v>4</v>
      </c>
      <c r="E158" s="6">
        <v>2</v>
      </c>
      <c r="F158" s="6">
        <v>3</v>
      </c>
      <c r="G158" s="44">
        <f t="shared" ref="G158:G166" si="20">SUM(B158:F158)</f>
        <v>18</v>
      </c>
    </row>
    <row r="159" spans="1:7" s="113" customFormat="1" ht="12.75" customHeight="1">
      <c r="A159" s="115" t="str">
        <f t="shared" si="19"/>
        <v>PV &gt;= 1 MW</v>
      </c>
      <c r="B159" s="6">
        <v>6</v>
      </c>
      <c r="C159" s="6">
        <v>5</v>
      </c>
      <c r="D159" s="6">
        <v>3</v>
      </c>
      <c r="E159" s="6">
        <v>1</v>
      </c>
      <c r="F159" s="6">
        <v>0</v>
      </c>
      <c r="G159" s="44">
        <f t="shared" si="20"/>
        <v>15</v>
      </c>
    </row>
    <row r="160" spans="1:7" s="113" customFormat="1">
      <c r="A160" s="115" t="str">
        <f t="shared" si="19"/>
        <v>CSP</v>
      </c>
      <c r="B160" s="6">
        <v>3</v>
      </c>
      <c r="C160" s="6">
        <v>1</v>
      </c>
      <c r="D160" s="6">
        <v>1</v>
      </c>
      <c r="E160" s="6">
        <v>1</v>
      </c>
      <c r="F160" s="6">
        <v>0</v>
      </c>
      <c r="G160" s="44">
        <f t="shared" si="20"/>
        <v>6</v>
      </c>
    </row>
    <row r="161" spans="1:7" s="113" customFormat="1" ht="12.75" customHeight="1">
      <c r="A161" s="115" t="str">
        <f t="shared" si="19"/>
        <v>Solar Thermal (non-elec)</v>
      </c>
      <c r="B161" s="6">
        <v>2</v>
      </c>
      <c r="C161" s="6">
        <v>1</v>
      </c>
      <c r="D161" s="6">
        <v>0</v>
      </c>
      <c r="E161" s="6">
        <v>1</v>
      </c>
      <c r="F161" s="6">
        <v>0</v>
      </c>
      <c r="G161" s="44">
        <f t="shared" si="20"/>
        <v>4</v>
      </c>
    </row>
    <row r="162" spans="1:7" s="113" customFormat="1">
      <c r="A162" s="115" t="str">
        <f t="shared" si="19"/>
        <v>Geothermal</v>
      </c>
      <c r="B162" s="6">
        <v>1</v>
      </c>
      <c r="C162" s="6">
        <v>0</v>
      </c>
      <c r="D162" s="6">
        <v>0</v>
      </c>
      <c r="E162" s="6">
        <v>0</v>
      </c>
      <c r="F162" s="6">
        <v>0</v>
      </c>
      <c r="G162" s="44">
        <f t="shared" si="20"/>
        <v>1</v>
      </c>
    </row>
    <row r="163" spans="1:7" s="113" customFormat="1" ht="12.75" customHeight="1">
      <c r="A163" s="115" t="str">
        <f t="shared" si="19"/>
        <v>Biomass - Elec</v>
      </c>
      <c r="B163" s="6">
        <v>1</v>
      </c>
      <c r="C163" s="6">
        <v>0</v>
      </c>
      <c r="D163" s="6">
        <v>1</v>
      </c>
      <c r="E163" s="6">
        <v>0</v>
      </c>
      <c r="F163" s="6">
        <v>0</v>
      </c>
      <c r="G163" s="44">
        <f t="shared" si="20"/>
        <v>2</v>
      </c>
    </row>
    <row r="164" spans="1:7" s="113" customFormat="1" ht="12.75" customHeight="1">
      <c r="A164" s="115" t="str">
        <f t="shared" si="19"/>
        <v>Biomass - Non-elec</v>
      </c>
      <c r="B164" s="6">
        <v>1</v>
      </c>
      <c r="C164" s="6">
        <v>0</v>
      </c>
      <c r="D164" s="6">
        <v>0</v>
      </c>
      <c r="E164" s="6">
        <v>0</v>
      </c>
      <c r="F164" s="6">
        <v>0</v>
      </c>
      <c r="G164" s="44">
        <f t="shared" si="20"/>
        <v>1</v>
      </c>
    </row>
    <row r="165" spans="1:7" s="113" customFormat="1">
      <c r="A165" s="115" t="str">
        <f t="shared" si="19"/>
        <v>Hydro</v>
      </c>
      <c r="B165" s="6">
        <v>1</v>
      </c>
      <c r="C165" s="6">
        <v>0</v>
      </c>
      <c r="D165" s="6">
        <v>0</v>
      </c>
      <c r="E165" s="6">
        <v>0</v>
      </c>
      <c r="F165" s="6">
        <v>0</v>
      </c>
      <c r="G165" s="44">
        <f t="shared" si="20"/>
        <v>1</v>
      </c>
    </row>
    <row r="166" spans="1:7" s="113" customFormat="1" ht="12.75" customHeight="1">
      <c r="A166" s="115" t="str">
        <f t="shared" si="19"/>
        <v>Other Technologies</v>
      </c>
      <c r="B166" s="6">
        <v>1</v>
      </c>
      <c r="C166" s="6">
        <v>0</v>
      </c>
      <c r="D166" s="6">
        <v>0</v>
      </c>
      <c r="E166" s="6">
        <v>0</v>
      </c>
      <c r="F166" s="6">
        <v>0</v>
      </c>
      <c r="G166" s="44">
        <f t="shared" si="20"/>
        <v>1</v>
      </c>
    </row>
    <row r="167" spans="1:7" s="113" customFormat="1" ht="12.75" customHeight="1">
      <c r="A167" s="192" t="s">
        <v>169</v>
      </c>
      <c r="B167" s="36">
        <f>SUM(B157:B166)</f>
        <v>28</v>
      </c>
      <c r="C167" s="36">
        <f t="shared" ref="C167:G167" si="21">SUM(C157:C166)</f>
        <v>9</v>
      </c>
      <c r="D167" s="36">
        <f t="shared" si="21"/>
        <v>10</v>
      </c>
      <c r="E167" s="36">
        <f t="shared" si="21"/>
        <v>5</v>
      </c>
      <c r="F167" s="36">
        <f t="shared" si="21"/>
        <v>3</v>
      </c>
      <c r="G167" s="61">
        <f t="shared" si="21"/>
        <v>55</v>
      </c>
    </row>
    <row r="168" spans="1:7" s="113" customFormat="1" ht="12.75" customHeight="1" thickBot="1">
      <c r="A168" s="207" t="s">
        <v>173</v>
      </c>
      <c r="B168" s="59">
        <f t="shared" ref="B168:F168" si="22">B167/$G167</f>
        <v>0.50909090909090904</v>
      </c>
      <c r="C168" s="59">
        <f t="shared" si="22"/>
        <v>0.16363636363636364</v>
      </c>
      <c r="D168" s="59">
        <f t="shared" si="22"/>
        <v>0.18181818181818182</v>
      </c>
      <c r="E168" s="59">
        <f t="shared" si="22"/>
        <v>9.0909090909090912E-2</v>
      </c>
      <c r="F168" s="59">
        <f t="shared" si="22"/>
        <v>5.4545454545454543E-2</v>
      </c>
      <c r="G168" s="60">
        <f>SUM(B168:F168)</f>
        <v>1</v>
      </c>
    </row>
    <row r="169" spans="1:7" s="113" customFormat="1"/>
    <row r="170" spans="1:7" s="113" customFormat="1" ht="13.5" thickBot="1"/>
    <row r="171" spans="1:7" s="113" customFormat="1" ht="13.5" thickBot="1">
      <c r="A171" s="264" t="s">
        <v>532</v>
      </c>
      <c r="B171" s="265" t="s">
        <v>123</v>
      </c>
      <c r="C171" s="265" t="s">
        <v>123</v>
      </c>
      <c r="D171" s="265" t="s">
        <v>123</v>
      </c>
      <c r="E171" s="265" t="s">
        <v>123</v>
      </c>
      <c r="F171" s="265" t="s">
        <v>123</v>
      </c>
      <c r="G171" s="266" t="s">
        <v>123</v>
      </c>
    </row>
    <row r="172" spans="1:7" s="113" customFormat="1" ht="30" customHeight="1">
      <c r="A172" s="117" t="s">
        <v>2</v>
      </c>
      <c r="B172" s="118" t="s">
        <v>118</v>
      </c>
      <c r="C172" s="118" t="s">
        <v>119</v>
      </c>
      <c r="D172" s="118" t="s">
        <v>120</v>
      </c>
      <c r="E172" s="118" t="s">
        <v>121</v>
      </c>
      <c r="F172" s="118" t="s">
        <v>87</v>
      </c>
      <c r="G172" s="10" t="s">
        <v>4</v>
      </c>
    </row>
    <row r="173" spans="1:7" s="113" customFormat="1">
      <c r="A173" s="115" t="str">
        <f>A132</f>
        <v>Wind</v>
      </c>
      <c r="B173" s="6">
        <v>3</v>
      </c>
      <c r="C173" s="6">
        <v>1</v>
      </c>
      <c r="D173" s="6">
        <v>1</v>
      </c>
      <c r="E173" s="6">
        <v>0</v>
      </c>
      <c r="F173" s="6">
        <v>0</v>
      </c>
      <c r="G173" s="44">
        <f>SUM(B173:F173)</f>
        <v>5</v>
      </c>
    </row>
    <row r="174" spans="1:7" s="113" customFormat="1" ht="12.75" customHeight="1">
      <c r="A174" s="115" t="str">
        <f t="shared" ref="A174:A182" si="23">A133</f>
        <v>PV &lt; 1 MW</v>
      </c>
      <c r="B174" s="6">
        <v>6</v>
      </c>
      <c r="C174" s="6">
        <v>2</v>
      </c>
      <c r="D174" s="6">
        <v>3</v>
      </c>
      <c r="E174" s="6">
        <v>2</v>
      </c>
      <c r="F174" s="6">
        <v>1</v>
      </c>
      <c r="G174" s="44">
        <f t="shared" ref="G174:G182" si="24">SUM(B174:F174)</f>
        <v>14</v>
      </c>
    </row>
    <row r="175" spans="1:7" s="113" customFormat="1" ht="12.75" customHeight="1">
      <c r="A175" s="115" t="str">
        <f t="shared" si="23"/>
        <v>PV &gt;= 1 MW</v>
      </c>
      <c r="B175" s="6">
        <v>10</v>
      </c>
      <c r="C175" s="6">
        <v>2</v>
      </c>
      <c r="D175" s="6">
        <v>2</v>
      </c>
      <c r="E175" s="6">
        <v>1</v>
      </c>
      <c r="F175" s="6">
        <v>1</v>
      </c>
      <c r="G175" s="44">
        <f t="shared" si="24"/>
        <v>16</v>
      </c>
    </row>
    <row r="176" spans="1:7" s="113" customFormat="1">
      <c r="A176" s="115" t="str">
        <f t="shared" si="23"/>
        <v>CSP</v>
      </c>
      <c r="B176" s="6">
        <v>3</v>
      </c>
      <c r="C176" s="6">
        <v>0</v>
      </c>
      <c r="D176" s="6">
        <v>0</v>
      </c>
      <c r="E176" s="6">
        <v>0</v>
      </c>
      <c r="F176" s="6">
        <v>0</v>
      </c>
      <c r="G176" s="44">
        <f t="shared" si="24"/>
        <v>3</v>
      </c>
    </row>
    <row r="177" spans="1:7" s="113" customFormat="1" ht="12.75" customHeight="1">
      <c r="A177" s="115" t="str">
        <f t="shared" si="23"/>
        <v>Solar Thermal (non-elec)</v>
      </c>
      <c r="B177" s="6">
        <v>1</v>
      </c>
      <c r="C177" s="6">
        <v>1</v>
      </c>
      <c r="D177" s="6">
        <v>1</v>
      </c>
      <c r="E177" s="6">
        <v>0</v>
      </c>
      <c r="F177" s="6">
        <v>0</v>
      </c>
      <c r="G177" s="44">
        <f t="shared" si="24"/>
        <v>3</v>
      </c>
    </row>
    <row r="178" spans="1:7" s="113" customFormat="1">
      <c r="A178" s="115" t="str">
        <f t="shared" si="23"/>
        <v>Geothermal</v>
      </c>
      <c r="B178" s="6">
        <v>1</v>
      </c>
      <c r="C178" s="6">
        <v>1</v>
      </c>
      <c r="D178" s="6">
        <v>0</v>
      </c>
      <c r="E178" s="6">
        <v>0</v>
      </c>
      <c r="F178" s="6">
        <v>0</v>
      </c>
      <c r="G178" s="44">
        <f t="shared" si="24"/>
        <v>2</v>
      </c>
    </row>
    <row r="179" spans="1:7" s="113" customFormat="1" ht="12.75" customHeight="1">
      <c r="A179" s="115" t="str">
        <f t="shared" si="23"/>
        <v>Biomass - Elec</v>
      </c>
      <c r="B179" s="6">
        <v>1</v>
      </c>
      <c r="C179" s="6">
        <v>1</v>
      </c>
      <c r="D179" s="6">
        <v>0</v>
      </c>
      <c r="E179" s="6">
        <v>0</v>
      </c>
      <c r="F179" s="6">
        <v>0</v>
      </c>
      <c r="G179" s="44">
        <f t="shared" si="24"/>
        <v>2</v>
      </c>
    </row>
    <row r="180" spans="1:7" s="113" customFormat="1" ht="12.75" customHeight="1">
      <c r="A180" s="115" t="str">
        <f t="shared" si="23"/>
        <v>Biomass - Non-elec</v>
      </c>
      <c r="B180" s="6">
        <v>1</v>
      </c>
      <c r="C180" s="6">
        <v>0</v>
      </c>
      <c r="D180" s="6">
        <v>0</v>
      </c>
      <c r="E180" s="6">
        <v>0</v>
      </c>
      <c r="F180" s="6">
        <v>0</v>
      </c>
      <c r="G180" s="44">
        <f t="shared" si="24"/>
        <v>1</v>
      </c>
    </row>
    <row r="181" spans="1:7" s="113" customFormat="1">
      <c r="A181" s="115" t="str">
        <f t="shared" si="23"/>
        <v>Hydro</v>
      </c>
      <c r="B181" s="6">
        <v>1</v>
      </c>
      <c r="C181" s="6">
        <v>0</v>
      </c>
      <c r="D181" s="6">
        <v>0</v>
      </c>
      <c r="E181" s="6">
        <v>0</v>
      </c>
      <c r="F181" s="6">
        <v>0</v>
      </c>
      <c r="G181" s="44">
        <f t="shared" si="24"/>
        <v>1</v>
      </c>
    </row>
    <row r="182" spans="1:7" s="113" customFormat="1" ht="12.75" customHeight="1">
      <c r="A182" s="115" t="str">
        <f t="shared" si="23"/>
        <v>Other Technologies</v>
      </c>
      <c r="B182" s="6">
        <v>0</v>
      </c>
      <c r="C182" s="6">
        <v>0</v>
      </c>
      <c r="D182" s="6">
        <v>0</v>
      </c>
      <c r="E182" s="6">
        <v>0</v>
      </c>
      <c r="F182" s="6">
        <v>0</v>
      </c>
      <c r="G182" s="44">
        <f t="shared" si="24"/>
        <v>0</v>
      </c>
    </row>
    <row r="183" spans="1:7" s="113" customFormat="1" ht="12.75" customHeight="1">
      <c r="A183" s="192" t="s">
        <v>169</v>
      </c>
      <c r="B183" s="36">
        <f>SUM(B173:B182)</f>
        <v>27</v>
      </c>
      <c r="C183" s="36">
        <f t="shared" ref="C183:G183" si="25">SUM(C173:C182)</f>
        <v>8</v>
      </c>
      <c r="D183" s="36">
        <f t="shared" si="25"/>
        <v>7</v>
      </c>
      <c r="E183" s="36">
        <f t="shared" si="25"/>
        <v>3</v>
      </c>
      <c r="F183" s="36">
        <f t="shared" si="25"/>
        <v>2</v>
      </c>
      <c r="G183" s="61">
        <f t="shared" si="25"/>
        <v>47</v>
      </c>
    </row>
    <row r="184" spans="1:7" s="113" customFormat="1" ht="12.75" customHeight="1" thickBot="1">
      <c r="A184" s="207" t="s">
        <v>173</v>
      </c>
      <c r="B184" s="59">
        <f t="shared" ref="B184:F184" si="26">B183/$G183</f>
        <v>0.57446808510638303</v>
      </c>
      <c r="C184" s="59">
        <f t="shared" si="26"/>
        <v>0.1702127659574468</v>
      </c>
      <c r="D184" s="59">
        <f t="shared" si="26"/>
        <v>0.14893617021276595</v>
      </c>
      <c r="E184" s="59">
        <f t="shared" si="26"/>
        <v>6.3829787234042548E-2</v>
      </c>
      <c r="F184" s="59">
        <f t="shared" si="26"/>
        <v>4.2553191489361701E-2</v>
      </c>
      <c r="G184" s="60">
        <f>SUM(B184:F184)</f>
        <v>1</v>
      </c>
    </row>
    <row r="185" spans="1:7" s="113" customFormat="1"/>
    <row r="186" spans="1:7" s="113" customFormat="1" ht="13.5" thickBot="1"/>
    <row r="187" spans="1:7" s="113" customFormat="1" ht="13.5" thickBot="1">
      <c r="A187" s="264" t="s">
        <v>533</v>
      </c>
      <c r="B187" s="265" t="s">
        <v>123</v>
      </c>
      <c r="C187" s="265" t="s">
        <v>123</v>
      </c>
      <c r="D187" s="265" t="s">
        <v>123</v>
      </c>
      <c r="E187" s="265" t="s">
        <v>123</v>
      </c>
      <c r="F187" s="265" t="s">
        <v>123</v>
      </c>
      <c r="G187" s="266" t="s">
        <v>123</v>
      </c>
    </row>
    <row r="188" spans="1:7" s="113" customFormat="1" ht="30" customHeight="1">
      <c r="A188" s="117" t="s">
        <v>2</v>
      </c>
      <c r="B188" s="118" t="s">
        <v>118</v>
      </c>
      <c r="C188" s="118" t="s">
        <v>119</v>
      </c>
      <c r="D188" s="118" t="s">
        <v>120</v>
      </c>
      <c r="E188" s="118" t="s">
        <v>121</v>
      </c>
      <c r="F188" s="118" t="s">
        <v>87</v>
      </c>
      <c r="G188" s="10" t="s">
        <v>4</v>
      </c>
    </row>
    <row r="189" spans="1:7" s="113" customFormat="1">
      <c r="A189" s="115" t="str">
        <f>A116</f>
        <v>Wind</v>
      </c>
      <c r="B189" s="6">
        <v>3</v>
      </c>
      <c r="C189" s="6">
        <v>3</v>
      </c>
      <c r="D189" s="6">
        <v>1</v>
      </c>
      <c r="E189" s="6">
        <v>0</v>
      </c>
      <c r="F189" s="6">
        <v>1</v>
      </c>
      <c r="G189" s="44">
        <f>SUM(B189:F189)</f>
        <v>8</v>
      </c>
    </row>
    <row r="190" spans="1:7" s="113" customFormat="1" ht="12.75" customHeight="1">
      <c r="A190" s="115" t="str">
        <f t="shared" ref="A190:A198" si="27">A117</f>
        <v>PV &lt; 1 MW</v>
      </c>
      <c r="B190" s="6">
        <v>16</v>
      </c>
      <c r="C190" s="6">
        <v>2</v>
      </c>
      <c r="D190" s="6">
        <v>1</v>
      </c>
      <c r="E190" s="6">
        <v>2</v>
      </c>
      <c r="F190" s="6">
        <v>6</v>
      </c>
      <c r="G190" s="44">
        <f t="shared" ref="G190:G198" si="28">SUM(B190:F190)</f>
        <v>27</v>
      </c>
    </row>
    <row r="191" spans="1:7" s="113" customFormat="1" ht="12.75" customHeight="1">
      <c r="A191" s="115" t="str">
        <f t="shared" si="27"/>
        <v>PV &gt;= 1 MW</v>
      </c>
      <c r="B191" s="6">
        <v>6</v>
      </c>
      <c r="C191" s="6">
        <v>2</v>
      </c>
      <c r="D191" s="6">
        <v>3</v>
      </c>
      <c r="E191" s="6">
        <v>0</v>
      </c>
      <c r="F191" s="6">
        <v>0</v>
      </c>
      <c r="G191" s="44">
        <f t="shared" si="28"/>
        <v>11</v>
      </c>
    </row>
    <row r="192" spans="1:7" s="113" customFormat="1">
      <c r="A192" s="115" t="str">
        <f t="shared" si="27"/>
        <v>CSP</v>
      </c>
      <c r="B192" s="6">
        <v>2</v>
      </c>
      <c r="C192" s="6">
        <v>0</v>
      </c>
      <c r="D192" s="6">
        <v>1</v>
      </c>
      <c r="E192" s="6">
        <v>1</v>
      </c>
      <c r="F192" s="6">
        <v>1</v>
      </c>
      <c r="G192" s="44">
        <f t="shared" si="28"/>
        <v>5</v>
      </c>
    </row>
    <row r="193" spans="1:7" s="113" customFormat="1" ht="12.75" customHeight="1">
      <c r="A193" s="115" t="str">
        <f t="shared" si="27"/>
        <v>Solar Thermal (non-elec)</v>
      </c>
      <c r="B193" s="6">
        <v>1</v>
      </c>
      <c r="C193" s="6">
        <v>0</v>
      </c>
      <c r="D193" s="6">
        <v>0</v>
      </c>
      <c r="E193" s="6">
        <v>2</v>
      </c>
      <c r="F193" s="6">
        <v>1</v>
      </c>
      <c r="G193" s="44">
        <f t="shared" si="28"/>
        <v>4</v>
      </c>
    </row>
    <row r="194" spans="1:7" s="113" customFormat="1">
      <c r="A194" s="115" t="str">
        <f t="shared" si="27"/>
        <v>Geothermal</v>
      </c>
      <c r="B194" s="6">
        <v>0</v>
      </c>
      <c r="C194" s="6">
        <v>0</v>
      </c>
      <c r="D194" s="6">
        <v>1</v>
      </c>
      <c r="E194" s="6">
        <v>0</v>
      </c>
      <c r="F194" s="6">
        <v>0</v>
      </c>
      <c r="G194" s="44">
        <f t="shared" si="28"/>
        <v>1</v>
      </c>
    </row>
    <row r="195" spans="1:7" s="113" customFormat="1" ht="12.75" customHeight="1">
      <c r="A195" s="115" t="str">
        <f t="shared" si="27"/>
        <v>Biomass - Elec</v>
      </c>
      <c r="B195" s="6">
        <v>0</v>
      </c>
      <c r="C195" s="6">
        <v>0</v>
      </c>
      <c r="D195" s="6">
        <v>1</v>
      </c>
      <c r="E195" s="6">
        <v>1</v>
      </c>
      <c r="F195" s="6">
        <v>0</v>
      </c>
      <c r="G195" s="44">
        <f t="shared" si="28"/>
        <v>2</v>
      </c>
    </row>
    <row r="196" spans="1:7" s="113" customFormat="1" ht="12.75" customHeight="1">
      <c r="A196" s="115" t="str">
        <f t="shared" si="27"/>
        <v>Biomass - Non-elec</v>
      </c>
      <c r="B196" s="6">
        <v>0</v>
      </c>
      <c r="C196" s="6">
        <v>0</v>
      </c>
      <c r="D196" s="6">
        <v>0</v>
      </c>
      <c r="E196" s="6">
        <v>0</v>
      </c>
      <c r="F196" s="6">
        <v>0</v>
      </c>
      <c r="G196" s="44">
        <f t="shared" si="28"/>
        <v>0</v>
      </c>
    </row>
    <row r="197" spans="1:7" s="113" customFormat="1">
      <c r="A197" s="115" t="str">
        <f t="shared" si="27"/>
        <v>Hydro</v>
      </c>
      <c r="B197" s="6">
        <v>0</v>
      </c>
      <c r="C197" s="6">
        <v>0</v>
      </c>
      <c r="D197" s="6">
        <v>0</v>
      </c>
      <c r="E197" s="6">
        <v>0</v>
      </c>
      <c r="F197" s="6">
        <v>0</v>
      </c>
      <c r="G197" s="44">
        <f t="shared" si="28"/>
        <v>0</v>
      </c>
    </row>
    <row r="198" spans="1:7" s="113" customFormat="1" ht="12.75" customHeight="1">
      <c r="A198" s="115" t="str">
        <f t="shared" si="27"/>
        <v>Other Technologies</v>
      </c>
      <c r="B198" s="6">
        <v>1</v>
      </c>
      <c r="C198" s="6">
        <v>0</v>
      </c>
      <c r="D198" s="6">
        <v>0</v>
      </c>
      <c r="E198" s="6">
        <v>0</v>
      </c>
      <c r="F198" s="6">
        <v>0</v>
      </c>
      <c r="G198" s="44">
        <f t="shared" si="28"/>
        <v>1</v>
      </c>
    </row>
    <row r="199" spans="1:7" s="113" customFormat="1" ht="12.75" customHeight="1">
      <c r="A199" s="192" t="s">
        <v>169</v>
      </c>
      <c r="B199" s="36">
        <f>SUM(B189:B198)</f>
        <v>29</v>
      </c>
      <c r="C199" s="36">
        <f t="shared" ref="C199:G199" si="29">SUM(C189:C198)</f>
        <v>7</v>
      </c>
      <c r="D199" s="36">
        <f t="shared" si="29"/>
        <v>8</v>
      </c>
      <c r="E199" s="36">
        <f t="shared" si="29"/>
        <v>6</v>
      </c>
      <c r="F199" s="36">
        <f t="shared" si="29"/>
        <v>9</v>
      </c>
      <c r="G199" s="61">
        <f t="shared" si="29"/>
        <v>59</v>
      </c>
    </row>
    <row r="200" spans="1:7" s="113" customFormat="1" ht="12.75" customHeight="1" thickBot="1">
      <c r="A200" s="207" t="s">
        <v>173</v>
      </c>
      <c r="B200" s="59">
        <f t="shared" ref="B200:F200" si="30">B199/$G199</f>
        <v>0.49152542372881358</v>
      </c>
      <c r="C200" s="59">
        <f t="shared" si="30"/>
        <v>0.11864406779661017</v>
      </c>
      <c r="D200" s="59">
        <f t="shared" si="30"/>
        <v>0.13559322033898305</v>
      </c>
      <c r="E200" s="59">
        <f t="shared" si="30"/>
        <v>0.10169491525423729</v>
      </c>
      <c r="F200" s="59">
        <f t="shared" si="30"/>
        <v>0.15254237288135594</v>
      </c>
      <c r="G200" s="60">
        <f>SUM(B200:F200)</f>
        <v>1</v>
      </c>
    </row>
    <row r="201" spans="1:7" s="113" customFormat="1"/>
    <row r="202" spans="1:7" s="113" customFormat="1" ht="13.5" thickBot="1">
      <c r="A202" s="257"/>
      <c r="B202" s="257"/>
      <c r="C202" s="257"/>
      <c r="D202" s="257"/>
      <c r="E202" s="257"/>
      <c r="F202" s="273"/>
      <c r="G202" s="120"/>
    </row>
    <row r="203" spans="1:7" s="113" customFormat="1" ht="13.5" thickBot="1">
      <c r="A203" s="264" t="s">
        <v>534</v>
      </c>
      <c r="B203" s="265" t="s">
        <v>123</v>
      </c>
      <c r="C203" s="265" t="s">
        <v>123</v>
      </c>
      <c r="D203" s="265" t="s">
        <v>123</v>
      </c>
      <c r="E203" s="265" t="s">
        <v>123</v>
      </c>
      <c r="F203" s="265" t="s">
        <v>123</v>
      </c>
      <c r="G203" s="266" t="s">
        <v>123</v>
      </c>
    </row>
    <row r="204" spans="1:7" s="113" customFormat="1" ht="30" customHeight="1">
      <c r="A204" s="117" t="s">
        <v>2</v>
      </c>
      <c r="B204" s="118" t="s">
        <v>118</v>
      </c>
      <c r="C204" s="118" t="s">
        <v>119</v>
      </c>
      <c r="D204" s="118" t="s">
        <v>120</v>
      </c>
      <c r="E204" s="118" t="s">
        <v>121</v>
      </c>
      <c r="F204" s="118" t="s">
        <v>87</v>
      </c>
      <c r="G204" s="10" t="s">
        <v>4</v>
      </c>
    </row>
    <row r="205" spans="1:7" s="113" customFormat="1">
      <c r="A205" s="115" t="str">
        <f>A173</f>
        <v>Wind</v>
      </c>
      <c r="B205" s="105">
        <v>1</v>
      </c>
      <c r="C205" s="105">
        <v>0</v>
      </c>
      <c r="D205" s="105">
        <v>2</v>
      </c>
      <c r="E205" s="105">
        <v>1</v>
      </c>
      <c r="F205" s="105">
        <v>0</v>
      </c>
      <c r="G205" s="44">
        <f>SUM(B205:F205)</f>
        <v>4</v>
      </c>
    </row>
    <row r="206" spans="1:7" s="113" customFormat="1" ht="12.75" customHeight="1">
      <c r="A206" s="115" t="str">
        <f t="shared" ref="A206:A214" si="31">A174</f>
        <v>PV &lt; 1 MW</v>
      </c>
      <c r="B206" s="105">
        <v>9</v>
      </c>
      <c r="C206" s="105">
        <v>3</v>
      </c>
      <c r="D206" s="105">
        <v>1</v>
      </c>
      <c r="E206" s="105">
        <v>5</v>
      </c>
      <c r="F206" s="105">
        <v>2</v>
      </c>
      <c r="G206" s="44">
        <f t="shared" ref="G206:G214" si="32">SUM(B206:F206)</f>
        <v>20</v>
      </c>
    </row>
    <row r="207" spans="1:7" s="113" customFormat="1" ht="12.75" customHeight="1">
      <c r="A207" s="115" t="str">
        <f t="shared" si="31"/>
        <v>PV &gt;= 1 MW</v>
      </c>
      <c r="B207" s="105">
        <v>6</v>
      </c>
      <c r="C207" s="105">
        <v>1</v>
      </c>
      <c r="D207" s="105">
        <v>2</v>
      </c>
      <c r="E207" s="105">
        <v>1</v>
      </c>
      <c r="F207" s="105">
        <v>2</v>
      </c>
      <c r="G207" s="44">
        <f t="shared" si="32"/>
        <v>12</v>
      </c>
    </row>
    <row r="208" spans="1:7" s="113" customFormat="1">
      <c r="A208" s="115" t="str">
        <f t="shared" si="31"/>
        <v>CSP</v>
      </c>
      <c r="B208" s="105">
        <v>0</v>
      </c>
      <c r="C208" s="105">
        <v>0</v>
      </c>
      <c r="D208" s="105">
        <v>1</v>
      </c>
      <c r="E208" s="105">
        <v>0</v>
      </c>
      <c r="F208" s="105">
        <v>0</v>
      </c>
      <c r="G208" s="44">
        <f t="shared" si="32"/>
        <v>1</v>
      </c>
    </row>
    <row r="209" spans="1:7" s="113" customFormat="1" ht="12.75" customHeight="1">
      <c r="A209" s="115" t="str">
        <f t="shared" si="31"/>
        <v>Solar Thermal (non-elec)</v>
      </c>
      <c r="B209" s="105">
        <v>1</v>
      </c>
      <c r="C209" s="105">
        <v>0</v>
      </c>
      <c r="D209" s="105">
        <v>2</v>
      </c>
      <c r="E209" s="105">
        <v>0</v>
      </c>
      <c r="F209" s="105">
        <v>1</v>
      </c>
      <c r="G209" s="44">
        <f t="shared" si="32"/>
        <v>4</v>
      </c>
    </row>
    <row r="210" spans="1:7" s="113" customFormat="1">
      <c r="A210" s="115" t="str">
        <f t="shared" si="31"/>
        <v>Geothermal</v>
      </c>
      <c r="B210" s="105">
        <v>0</v>
      </c>
      <c r="C210" s="105">
        <v>0</v>
      </c>
      <c r="D210" s="105">
        <v>1</v>
      </c>
      <c r="E210" s="105">
        <v>0</v>
      </c>
      <c r="F210" s="105">
        <v>0</v>
      </c>
      <c r="G210" s="44">
        <f t="shared" si="32"/>
        <v>1</v>
      </c>
    </row>
    <row r="211" spans="1:7" s="113" customFormat="1" ht="12.75" customHeight="1">
      <c r="A211" s="115" t="str">
        <f t="shared" si="31"/>
        <v>Biomass - Elec</v>
      </c>
      <c r="B211" s="105">
        <v>0</v>
      </c>
      <c r="C211" s="105">
        <v>0</v>
      </c>
      <c r="D211" s="105">
        <v>1</v>
      </c>
      <c r="E211" s="105">
        <v>0</v>
      </c>
      <c r="F211" s="105">
        <v>0</v>
      </c>
      <c r="G211" s="44">
        <f t="shared" si="32"/>
        <v>1</v>
      </c>
    </row>
    <row r="212" spans="1:7" s="113" customFormat="1" ht="12.75" customHeight="1">
      <c r="A212" s="115" t="str">
        <f t="shared" si="31"/>
        <v>Biomass - Non-elec</v>
      </c>
      <c r="B212" s="105">
        <v>0</v>
      </c>
      <c r="C212" s="105">
        <v>0</v>
      </c>
      <c r="D212" s="105">
        <v>0</v>
      </c>
      <c r="E212" s="105">
        <v>0</v>
      </c>
      <c r="F212" s="105">
        <v>0</v>
      </c>
      <c r="G212" s="44">
        <f t="shared" si="32"/>
        <v>0</v>
      </c>
    </row>
    <row r="213" spans="1:7" s="113" customFormat="1">
      <c r="A213" s="115" t="str">
        <f t="shared" si="31"/>
        <v>Hydro</v>
      </c>
      <c r="B213" s="105">
        <v>0</v>
      </c>
      <c r="C213" s="105">
        <v>0</v>
      </c>
      <c r="D213" s="105">
        <v>0</v>
      </c>
      <c r="E213" s="105">
        <v>0</v>
      </c>
      <c r="F213" s="105">
        <v>0</v>
      </c>
      <c r="G213" s="44">
        <f t="shared" si="32"/>
        <v>0</v>
      </c>
    </row>
    <row r="214" spans="1:7" s="113" customFormat="1" ht="12.75" customHeight="1">
      <c r="A214" s="115" t="str">
        <f t="shared" si="31"/>
        <v>Other Technologies</v>
      </c>
      <c r="B214" s="105">
        <v>0</v>
      </c>
      <c r="C214" s="105">
        <v>0</v>
      </c>
      <c r="D214" s="105">
        <v>1</v>
      </c>
      <c r="E214" s="105">
        <v>0</v>
      </c>
      <c r="F214" s="105">
        <v>0</v>
      </c>
      <c r="G214" s="44">
        <f t="shared" si="32"/>
        <v>1</v>
      </c>
    </row>
    <row r="215" spans="1:7" s="113" customFormat="1" ht="12.75" customHeight="1">
      <c r="A215" s="192" t="s">
        <v>169</v>
      </c>
      <c r="B215" s="36">
        <f t="shared" ref="B215:G215" si="33">SUM(B205:B214)</f>
        <v>17</v>
      </c>
      <c r="C215" s="36">
        <f t="shared" si="33"/>
        <v>4</v>
      </c>
      <c r="D215" s="36">
        <f t="shared" si="33"/>
        <v>11</v>
      </c>
      <c r="E215" s="36">
        <f t="shared" si="33"/>
        <v>7</v>
      </c>
      <c r="F215" s="36">
        <f t="shared" si="33"/>
        <v>5</v>
      </c>
      <c r="G215" s="61">
        <f t="shared" si="33"/>
        <v>44</v>
      </c>
    </row>
    <row r="216" spans="1:7" s="113" customFormat="1" ht="12.75" customHeight="1" thickBot="1">
      <c r="A216" s="207" t="s">
        <v>173</v>
      </c>
      <c r="B216" s="59">
        <f>B215/$G215</f>
        <v>0.38636363636363635</v>
      </c>
      <c r="C216" s="59">
        <f>C215/$G215</f>
        <v>9.0909090909090912E-2</v>
      </c>
      <c r="D216" s="59">
        <f>D215/$G215</f>
        <v>0.25</v>
      </c>
      <c r="E216" s="59">
        <f>E215/$G215</f>
        <v>0.15909090909090909</v>
      </c>
      <c r="F216" s="59">
        <f>F215/$G215</f>
        <v>0.11363636363636363</v>
      </c>
      <c r="G216" s="60">
        <f>SUM(B216:F216)</f>
        <v>1</v>
      </c>
    </row>
    <row r="217" spans="1:7" s="113" customFormat="1"/>
    <row r="218" spans="1:7" s="113" customFormat="1" ht="13.5" thickBot="1"/>
    <row r="219" spans="1:7" s="113" customFormat="1" ht="13.5" thickBot="1">
      <c r="A219" s="264" t="s">
        <v>535</v>
      </c>
      <c r="B219" s="265" t="s">
        <v>123</v>
      </c>
      <c r="C219" s="265" t="s">
        <v>123</v>
      </c>
      <c r="D219" s="265" t="s">
        <v>123</v>
      </c>
      <c r="E219" s="265" t="s">
        <v>123</v>
      </c>
      <c r="F219" s="265" t="s">
        <v>123</v>
      </c>
      <c r="G219" s="266" t="s">
        <v>123</v>
      </c>
    </row>
    <row r="220" spans="1:7" s="113" customFormat="1" ht="30" customHeight="1">
      <c r="A220" s="117" t="s">
        <v>2</v>
      </c>
      <c r="B220" s="118" t="s">
        <v>118</v>
      </c>
      <c r="C220" s="118" t="s">
        <v>119</v>
      </c>
      <c r="D220" s="118" t="s">
        <v>120</v>
      </c>
      <c r="E220" s="118" t="s">
        <v>121</v>
      </c>
      <c r="F220" s="118" t="s">
        <v>87</v>
      </c>
      <c r="G220" s="10" t="s">
        <v>4</v>
      </c>
    </row>
    <row r="221" spans="1:7" s="113" customFormat="1">
      <c r="A221" s="115" t="str">
        <f>A189</f>
        <v>Wind</v>
      </c>
      <c r="B221" s="105">
        <v>3</v>
      </c>
      <c r="C221" s="105">
        <v>0</v>
      </c>
      <c r="D221" s="105">
        <v>0</v>
      </c>
      <c r="E221" s="105">
        <v>1</v>
      </c>
      <c r="F221" s="105">
        <v>0</v>
      </c>
      <c r="G221" s="44">
        <f>SUM(B221:F221)</f>
        <v>4</v>
      </c>
    </row>
    <row r="222" spans="1:7" s="113" customFormat="1" ht="12.75" customHeight="1">
      <c r="A222" s="115" t="str">
        <f t="shared" ref="A222:A230" si="34">A190</f>
        <v>PV &lt; 1 MW</v>
      </c>
      <c r="B222" s="105">
        <v>2</v>
      </c>
      <c r="C222" s="105">
        <v>3</v>
      </c>
      <c r="D222" s="105">
        <v>3</v>
      </c>
      <c r="E222" s="105">
        <v>1</v>
      </c>
      <c r="F222" s="105">
        <v>10</v>
      </c>
      <c r="G222" s="44">
        <f t="shared" ref="G222:G230" si="35">SUM(B222:F222)</f>
        <v>19</v>
      </c>
    </row>
    <row r="223" spans="1:7" s="113" customFormat="1" ht="12.75" customHeight="1">
      <c r="A223" s="115" t="str">
        <f t="shared" si="34"/>
        <v>PV &gt;= 1 MW</v>
      </c>
      <c r="B223" s="105">
        <v>4</v>
      </c>
      <c r="C223" s="105">
        <v>2</v>
      </c>
      <c r="D223" s="105">
        <v>2</v>
      </c>
      <c r="E223" s="105">
        <v>2</v>
      </c>
      <c r="F223" s="105">
        <v>2</v>
      </c>
      <c r="G223" s="44">
        <f t="shared" si="35"/>
        <v>12</v>
      </c>
    </row>
    <row r="224" spans="1:7" s="113" customFormat="1">
      <c r="A224" s="115" t="str">
        <f t="shared" si="34"/>
        <v>CSP</v>
      </c>
      <c r="B224" s="105">
        <v>0</v>
      </c>
      <c r="C224" s="105">
        <v>0</v>
      </c>
      <c r="D224" s="105">
        <v>0</v>
      </c>
      <c r="E224" s="105">
        <v>1</v>
      </c>
      <c r="F224" s="105">
        <v>0</v>
      </c>
      <c r="G224" s="44">
        <f t="shared" si="35"/>
        <v>1</v>
      </c>
    </row>
    <row r="225" spans="1:7" s="113" customFormat="1" ht="12.75" customHeight="1">
      <c r="A225" s="115" t="str">
        <f t="shared" si="34"/>
        <v>Solar Thermal (non-elec)</v>
      </c>
      <c r="B225" s="105">
        <v>2</v>
      </c>
      <c r="C225" s="105">
        <v>1</v>
      </c>
      <c r="D225" s="105">
        <v>1</v>
      </c>
      <c r="E225" s="105">
        <v>0</v>
      </c>
      <c r="F225" s="105">
        <v>0</v>
      </c>
      <c r="G225" s="44">
        <f t="shared" si="35"/>
        <v>4</v>
      </c>
    </row>
    <row r="226" spans="1:7" s="113" customFormat="1">
      <c r="A226" s="115" t="str">
        <f t="shared" si="34"/>
        <v>Geothermal</v>
      </c>
      <c r="B226" s="105">
        <v>0</v>
      </c>
      <c r="C226" s="105">
        <v>1</v>
      </c>
      <c r="D226" s="105">
        <v>0</v>
      </c>
      <c r="E226" s="105">
        <v>0</v>
      </c>
      <c r="F226" s="105">
        <v>0</v>
      </c>
      <c r="G226" s="44">
        <f t="shared" si="35"/>
        <v>1</v>
      </c>
    </row>
    <row r="227" spans="1:7" s="113" customFormat="1" ht="12.75" customHeight="1">
      <c r="A227" s="115" t="str">
        <f t="shared" si="34"/>
        <v>Biomass - Elec</v>
      </c>
      <c r="B227" s="105">
        <v>0</v>
      </c>
      <c r="C227" s="105">
        <v>0</v>
      </c>
      <c r="D227" s="105">
        <v>0</v>
      </c>
      <c r="E227" s="105">
        <v>1</v>
      </c>
      <c r="F227" s="105">
        <v>0</v>
      </c>
      <c r="G227" s="44">
        <f t="shared" si="35"/>
        <v>1</v>
      </c>
    </row>
    <row r="228" spans="1:7" s="113" customFormat="1" ht="12.75" customHeight="1">
      <c r="A228" s="115" t="str">
        <f t="shared" si="34"/>
        <v>Biomass - Non-elec</v>
      </c>
      <c r="B228" s="105">
        <v>0</v>
      </c>
      <c r="C228" s="105">
        <v>0</v>
      </c>
      <c r="D228" s="105">
        <v>0</v>
      </c>
      <c r="E228" s="105">
        <v>0</v>
      </c>
      <c r="F228" s="105">
        <v>0</v>
      </c>
      <c r="G228" s="44">
        <f t="shared" si="35"/>
        <v>0</v>
      </c>
    </row>
    <row r="229" spans="1:7" s="113" customFormat="1">
      <c r="A229" s="115" t="str">
        <f t="shared" si="34"/>
        <v>Hydro</v>
      </c>
      <c r="B229" s="105">
        <v>0</v>
      </c>
      <c r="C229" s="105">
        <v>0</v>
      </c>
      <c r="D229" s="105">
        <v>0</v>
      </c>
      <c r="E229" s="105">
        <v>0</v>
      </c>
      <c r="F229" s="105">
        <v>0</v>
      </c>
      <c r="G229" s="44">
        <f t="shared" si="35"/>
        <v>0</v>
      </c>
    </row>
    <row r="230" spans="1:7" s="113" customFormat="1" ht="12.75" customHeight="1">
      <c r="A230" s="115" t="str">
        <f t="shared" si="34"/>
        <v>Other Technologies</v>
      </c>
      <c r="B230" s="105">
        <v>0</v>
      </c>
      <c r="C230" s="105">
        <v>1</v>
      </c>
      <c r="D230" s="105">
        <v>0</v>
      </c>
      <c r="E230" s="105">
        <v>0</v>
      </c>
      <c r="F230" s="105">
        <v>0</v>
      </c>
      <c r="G230" s="44">
        <f t="shared" si="35"/>
        <v>1</v>
      </c>
    </row>
    <row r="231" spans="1:7" s="113" customFormat="1" ht="12.75" customHeight="1">
      <c r="A231" s="192" t="s">
        <v>169</v>
      </c>
      <c r="B231" s="36">
        <f t="shared" ref="B231:G231" si="36">SUM(B221:B230)</f>
        <v>11</v>
      </c>
      <c r="C231" s="36">
        <f t="shared" si="36"/>
        <v>8</v>
      </c>
      <c r="D231" s="36">
        <f t="shared" si="36"/>
        <v>6</v>
      </c>
      <c r="E231" s="36">
        <f t="shared" si="36"/>
        <v>6</v>
      </c>
      <c r="F231" s="36">
        <f t="shared" si="36"/>
        <v>12</v>
      </c>
      <c r="G231" s="61">
        <f t="shared" si="36"/>
        <v>43</v>
      </c>
    </row>
    <row r="232" spans="1:7" s="113" customFormat="1" ht="12.75" customHeight="1" thickBot="1">
      <c r="A232" s="207" t="s">
        <v>173</v>
      </c>
      <c r="B232" s="59">
        <f>B231/$G231</f>
        <v>0.2558139534883721</v>
      </c>
      <c r="C232" s="59">
        <f>C231/$G231</f>
        <v>0.18604651162790697</v>
      </c>
      <c r="D232" s="59">
        <f>D231/$G231</f>
        <v>0.13953488372093023</v>
      </c>
      <c r="E232" s="59">
        <f>E231/$G231</f>
        <v>0.13953488372093023</v>
      </c>
      <c r="F232" s="59">
        <f>F231/$G231</f>
        <v>0.27906976744186046</v>
      </c>
      <c r="G232" s="60">
        <f>SUM(B232:F232)</f>
        <v>1</v>
      </c>
    </row>
  </sheetData>
  <mergeCells count="18">
    <mergeCell ref="A41:G41"/>
    <mergeCell ref="A57:G57"/>
    <mergeCell ref="A82:G82"/>
    <mergeCell ref="A98:G98"/>
    <mergeCell ref="A114:G114"/>
    <mergeCell ref="A130:G130"/>
    <mergeCell ref="A1:G1"/>
    <mergeCell ref="A7:G7"/>
    <mergeCell ref="A9:G9"/>
    <mergeCell ref="A25:G25"/>
    <mergeCell ref="A202:F202"/>
    <mergeCell ref="A203:G203"/>
    <mergeCell ref="A219:G219"/>
    <mergeCell ref="A73:G73"/>
    <mergeCell ref="A146:G146"/>
    <mergeCell ref="A155:G155"/>
    <mergeCell ref="A171:G171"/>
    <mergeCell ref="A187:G187"/>
  </mergeCells>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sheetPr codeName="Sheet65" enableFormatConditionsCalculation="0">
    <tabColor theme="0"/>
  </sheetPr>
  <dimension ref="A1:J202"/>
  <sheetViews>
    <sheetView workbookViewId="0">
      <pane ySplit="7" topLeftCell="A8" activePane="bottomLeft" state="frozen"/>
      <selection pane="bottomLeft" sqref="A1:J1"/>
    </sheetView>
  </sheetViews>
  <sheetFormatPr defaultColWidth="8.85546875" defaultRowHeight="12.75"/>
  <cols>
    <col min="1" max="1" width="22.140625" style="9" bestFit="1" customWidth="1"/>
    <col min="2" max="3" width="12.85546875" style="9" bestFit="1" customWidth="1"/>
    <col min="4" max="6" width="11.85546875" style="9" bestFit="1" customWidth="1"/>
    <col min="7" max="7" width="11" style="9" bestFit="1" customWidth="1"/>
    <col min="8" max="8" width="13.28515625" style="9" bestFit="1" customWidth="1"/>
    <col min="9" max="9" width="13.7109375" style="9" customWidth="1"/>
    <col min="10" max="11" width="19.42578125" style="9" bestFit="1" customWidth="1"/>
    <col min="12" max="12" width="10" style="9" customWidth="1"/>
    <col min="13" max="14" width="8.85546875" style="9"/>
    <col min="15" max="15" width="10.42578125" style="9" customWidth="1"/>
    <col min="16" max="16" width="11" style="9" customWidth="1"/>
    <col min="17" max="17" width="12.42578125" style="9" customWidth="1"/>
    <col min="18" max="18" width="10.7109375" style="9" customWidth="1"/>
    <col min="19" max="19" width="11.42578125" style="9" customWidth="1"/>
    <col min="20" max="16384" width="8.85546875" style="9"/>
  </cols>
  <sheetData>
    <row r="1" spans="1:10" ht="35.1" customHeight="1" thickBot="1">
      <c r="A1" s="251" t="s">
        <v>318</v>
      </c>
      <c r="B1" s="260" t="s">
        <v>0</v>
      </c>
      <c r="C1" s="260" t="s">
        <v>0</v>
      </c>
      <c r="D1" s="260" t="s">
        <v>0</v>
      </c>
      <c r="E1" s="260" t="s">
        <v>0</v>
      </c>
      <c r="F1" s="260" t="s">
        <v>0</v>
      </c>
      <c r="G1" s="260" t="s">
        <v>0</v>
      </c>
      <c r="H1" s="260" t="s">
        <v>0</v>
      </c>
      <c r="I1" s="252"/>
      <c r="J1" s="262"/>
    </row>
    <row r="2" spans="1:10" ht="18.75" customHeight="1" thickBot="1">
      <c r="A2" s="54"/>
      <c r="B2" s="54"/>
      <c r="C2" s="54"/>
      <c r="D2" s="54"/>
      <c r="E2" s="54"/>
      <c r="F2" s="54"/>
      <c r="G2" s="54"/>
      <c r="H2" s="54"/>
    </row>
    <row r="3" spans="1:10" ht="14.25" customHeight="1">
      <c r="A3" s="18"/>
      <c r="B3" s="71"/>
      <c r="C3" s="19"/>
      <c r="D3" s="17" t="s">
        <v>163</v>
      </c>
      <c r="E3" s="233" t="s">
        <v>164</v>
      </c>
      <c r="F3" s="54"/>
      <c r="G3" s="54"/>
      <c r="H3" s="54"/>
    </row>
    <row r="4" spans="1:10" ht="13.5" customHeight="1">
      <c r="A4" s="4"/>
      <c r="B4" s="20"/>
      <c r="C4" s="21"/>
      <c r="D4" s="17" t="s">
        <v>163</v>
      </c>
      <c r="E4" s="234" t="s">
        <v>165</v>
      </c>
      <c r="F4" s="54"/>
      <c r="G4" s="54"/>
      <c r="H4" s="54"/>
    </row>
    <row r="5" spans="1:10" ht="12.75" customHeight="1" thickBot="1">
      <c r="A5" s="4"/>
      <c r="B5" s="4"/>
      <c r="C5" s="6"/>
      <c r="D5" s="17" t="s">
        <v>163</v>
      </c>
      <c r="E5" s="235" t="s">
        <v>166</v>
      </c>
      <c r="F5" s="54"/>
      <c r="G5" s="54"/>
      <c r="H5" s="54"/>
    </row>
    <row r="6" spans="1:10" ht="16.5" customHeight="1" thickBot="1">
      <c r="A6" s="54"/>
      <c r="B6" s="54"/>
      <c r="C6" s="54"/>
      <c r="D6" s="54"/>
      <c r="E6" s="54"/>
      <c r="F6" s="54"/>
      <c r="G6" s="54"/>
      <c r="H6" s="54"/>
    </row>
    <row r="7" spans="1:10" ht="15.75" customHeight="1" thickBot="1">
      <c r="A7" s="254" t="s">
        <v>536</v>
      </c>
      <c r="B7" s="278"/>
      <c r="C7" s="278"/>
      <c r="D7" s="278"/>
      <c r="E7" s="278"/>
      <c r="F7" s="278"/>
      <c r="G7" s="278"/>
      <c r="H7" s="278"/>
      <c r="I7" s="270"/>
      <c r="J7" s="262"/>
    </row>
    <row r="8" spans="1:10" s="34" customFormat="1" ht="15" thickBot="1">
      <c r="A8" s="73"/>
      <c r="B8" s="74"/>
      <c r="C8" s="74"/>
      <c r="D8" s="74"/>
      <c r="E8" s="74"/>
      <c r="F8" s="74"/>
      <c r="G8" s="74"/>
      <c r="H8" s="74"/>
      <c r="I8" s="28"/>
    </row>
    <row r="9" spans="1:10" s="113" customFormat="1" ht="13.5" thickBot="1">
      <c r="A9" s="264" t="s">
        <v>537</v>
      </c>
      <c r="B9" s="276"/>
      <c r="C9" s="276"/>
      <c r="D9" s="276"/>
      <c r="E9" s="276"/>
      <c r="F9" s="276"/>
      <c r="G9" s="276"/>
      <c r="H9" s="277"/>
    </row>
    <row r="10" spans="1:10" s="113" customFormat="1" ht="30" customHeight="1">
      <c r="A10" s="32" t="s">
        <v>2</v>
      </c>
      <c r="B10" s="65" t="s">
        <v>515</v>
      </c>
      <c r="C10" s="65" t="s">
        <v>516</v>
      </c>
      <c r="D10" s="65" t="s">
        <v>517</v>
      </c>
      <c r="E10" s="65" t="s">
        <v>518</v>
      </c>
      <c r="F10" s="65" t="s">
        <v>114</v>
      </c>
      <c r="G10" s="65" t="s">
        <v>115</v>
      </c>
      <c r="H10" s="16" t="s">
        <v>4</v>
      </c>
    </row>
    <row r="11" spans="1:10" s="113" customFormat="1">
      <c r="A11" s="115" t="s">
        <v>538</v>
      </c>
      <c r="B11" s="6">
        <v>4</v>
      </c>
      <c r="C11" s="6">
        <v>1</v>
      </c>
      <c r="D11" s="6">
        <v>5</v>
      </c>
      <c r="E11" s="6">
        <v>6</v>
      </c>
      <c r="F11" s="6">
        <v>14</v>
      </c>
      <c r="G11" s="6">
        <v>4</v>
      </c>
      <c r="H11" s="44">
        <f>SUM(B11:G11)</f>
        <v>34</v>
      </c>
    </row>
    <row r="12" spans="1:10" s="113" customFormat="1">
      <c r="A12" s="115" t="s">
        <v>539</v>
      </c>
      <c r="B12" s="6">
        <v>2</v>
      </c>
      <c r="C12" s="6">
        <v>0</v>
      </c>
      <c r="D12" s="6">
        <v>1</v>
      </c>
      <c r="E12" s="6">
        <v>2</v>
      </c>
      <c r="F12" s="6">
        <v>2</v>
      </c>
      <c r="G12" s="6">
        <v>0</v>
      </c>
      <c r="H12" s="44">
        <f>SUM(B12:G12)</f>
        <v>7</v>
      </c>
    </row>
    <row r="13" spans="1:10" s="113" customFormat="1" ht="13.5" thickBot="1">
      <c r="A13" s="209" t="s">
        <v>540</v>
      </c>
      <c r="B13" s="210">
        <v>1</v>
      </c>
      <c r="C13" s="210">
        <v>0</v>
      </c>
      <c r="D13" s="210">
        <v>0</v>
      </c>
      <c r="E13" s="210">
        <v>2</v>
      </c>
      <c r="F13" s="210">
        <v>1</v>
      </c>
      <c r="G13" s="210">
        <v>4</v>
      </c>
      <c r="H13" s="211">
        <f>SUM(B13:G13)</f>
        <v>8</v>
      </c>
    </row>
    <row r="14" spans="1:10" s="34" customFormat="1" ht="14.25">
      <c r="A14" s="73"/>
      <c r="B14" s="74"/>
      <c r="C14" s="74"/>
      <c r="D14" s="74"/>
      <c r="E14" s="74"/>
      <c r="F14" s="74"/>
      <c r="G14" s="74"/>
      <c r="H14" s="74"/>
      <c r="I14" s="28"/>
    </row>
    <row r="15" spans="1:10" s="34" customFormat="1" ht="15" thickBot="1">
      <c r="A15" s="73"/>
      <c r="B15" s="74"/>
      <c r="C15" s="74"/>
      <c r="D15" s="74"/>
      <c r="E15" s="74"/>
      <c r="F15" s="74"/>
      <c r="G15" s="74"/>
      <c r="H15" s="74"/>
      <c r="I15" s="28"/>
    </row>
    <row r="16" spans="1:10" s="122" customFormat="1" ht="13.5" customHeight="1" thickBot="1">
      <c r="A16" s="264" t="s">
        <v>541</v>
      </c>
      <c r="B16" s="265"/>
      <c r="C16" s="265"/>
      <c r="D16" s="265"/>
      <c r="E16" s="265"/>
      <c r="F16" s="265"/>
      <c r="G16" s="265"/>
      <c r="H16" s="266"/>
    </row>
    <row r="17" spans="1:9" s="122" customFormat="1" ht="30" customHeight="1">
      <c r="A17" s="117" t="s">
        <v>2</v>
      </c>
      <c r="B17" s="118" t="s">
        <v>515</v>
      </c>
      <c r="C17" s="118" t="s">
        <v>516</v>
      </c>
      <c r="D17" s="118" t="s">
        <v>517</v>
      </c>
      <c r="E17" s="118" t="s">
        <v>518</v>
      </c>
      <c r="F17" s="118" t="s">
        <v>114</v>
      </c>
      <c r="G17" s="118" t="s">
        <v>115</v>
      </c>
      <c r="H17" s="10" t="s">
        <v>4</v>
      </c>
    </row>
    <row r="18" spans="1:9" s="122" customFormat="1">
      <c r="A18" s="123" t="s">
        <v>27</v>
      </c>
      <c r="B18" s="6">
        <v>0</v>
      </c>
      <c r="C18" s="6">
        <v>0</v>
      </c>
      <c r="D18" s="6">
        <v>0</v>
      </c>
      <c r="E18" s="6">
        <v>2</v>
      </c>
      <c r="F18" s="6">
        <v>1</v>
      </c>
      <c r="G18" s="6">
        <v>0</v>
      </c>
      <c r="H18" s="44">
        <f>SUM(B18:G18)</f>
        <v>3</v>
      </c>
    </row>
    <row r="19" spans="1:9" s="122" customFormat="1" ht="12.75" customHeight="1">
      <c r="A19" s="123" t="s">
        <v>28</v>
      </c>
      <c r="B19" s="6">
        <v>0</v>
      </c>
      <c r="C19" s="6">
        <v>1</v>
      </c>
      <c r="D19" s="6">
        <v>1</v>
      </c>
      <c r="E19" s="6">
        <v>3</v>
      </c>
      <c r="F19" s="6">
        <v>3</v>
      </c>
      <c r="G19" s="6">
        <v>2</v>
      </c>
      <c r="H19" s="44">
        <f t="shared" ref="H19:H21" si="0">SUM(B19:G19)</f>
        <v>10</v>
      </c>
    </row>
    <row r="20" spans="1:9" s="122" customFormat="1" ht="12.75" customHeight="1">
      <c r="A20" s="123" t="s">
        <v>29</v>
      </c>
      <c r="B20" s="6">
        <v>0</v>
      </c>
      <c r="C20" s="6">
        <v>0</v>
      </c>
      <c r="D20" s="6">
        <v>0</v>
      </c>
      <c r="E20" s="6">
        <v>3</v>
      </c>
      <c r="F20" s="6">
        <v>5</v>
      </c>
      <c r="G20" s="6">
        <v>1</v>
      </c>
      <c r="H20" s="44">
        <f t="shared" si="0"/>
        <v>9</v>
      </c>
    </row>
    <row r="21" spans="1:9" s="122" customFormat="1">
      <c r="A21" s="123" t="s">
        <v>43</v>
      </c>
      <c r="B21" s="6">
        <v>0</v>
      </c>
      <c r="C21" s="6">
        <v>0</v>
      </c>
      <c r="D21" s="6">
        <v>0</v>
      </c>
      <c r="E21" s="6">
        <v>2</v>
      </c>
      <c r="F21" s="6">
        <v>0</v>
      </c>
      <c r="G21" s="6">
        <v>1</v>
      </c>
      <c r="H21" s="44">
        <f t="shared" si="0"/>
        <v>3</v>
      </c>
    </row>
    <row r="22" spans="1:9" s="122" customFormat="1" ht="13.5" thickBot="1">
      <c r="A22" s="68" t="s">
        <v>169</v>
      </c>
      <c r="B22" s="42">
        <f>SUM(B18:B21)</f>
        <v>0</v>
      </c>
      <c r="C22" s="42">
        <f>SUM(C18:C21)</f>
        <v>1</v>
      </c>
      <c r="D22" s="42">
        <f>SUM(D18:D21)</f>
        <v>1</v>
      </c>
      <c r="E22" s="42">
        <f>SUM(E18:E21)</f>
        <v>10</v>
      </c>
      <c r="F22" s="42">
        <f>SUM(F18:F21)</f>
        <v>9</v>
      </c>
      <c r="G22" s="42">
        <f>SUM(G18:G21)</f>
        <v>4</v>
      </c>
      <c r="H22" s="30">
        <f>SUM(H18:H21)</f>
        <v>25</v>
      </c>
    </row>
    <row r="23" spans="1:9" s="34" customFormat="1" ht="14.25">
      <c r="A23" s="73"/>
      <c r="B23" s="74"/>
      <c r="C23" s="74"/>
      <c r="D23" s="74"/>
      <c r="E23" s="74"/>
      <c r="F23" s="74"/>
      <c r="G23" s="74"/>
      <c r="H23" s="74"/>
      <c r="I23" s="28"/>
    </row>
    <row r="24" spans="1:9" s="34" customFormat="1" ht="15" thickBot="1">
      <c r="A24" s="73"/>
      <c r="B24" s="74"/>
      <c r="C24" s="74"/>
      <c r="D24" s="74"/>
      <c r="E24" s="74"/>
      <c r="F24" s="74"/>
      <c r="G24" s="74"/>
      <c r="H24" s="74"/>
      <c r="I24" s="28"/>
    </row>
    <row r="25" spans="1:9" s="122" customFormat="1" ht="13.5" customHeight="1" thickBot="1">
      <c r="A25" s="264" t="s">
        <v>542</v>
      </c>
      <c r="B25" s="265"/>
      <c r="C25" s="265"/>
      <c r="D25" s="265"/>
      <c r="E25" s="265"/>
      <c r="F25" s="265"/>
      <c r="G25" s="265"/>
      <c r="H25" s="266"/>
    </row>
    <row r="26" spans="1:9" s="122" customFormat="1" ht="30" customHeight="1">
      <c r="A26" s="117" t="s">
        <v>2</v>
      </c>
      <c r="B26" s="118" t="s">
        <v>515</v>
      </c>
      <c r="C26" s="118" t="s">
        <v>516</v>
      </c>
      <c r="D26" s="118" t="s">
        <v>517</v>
      </c>
      <c r="E26" s="118" t="s">
        <v>518</v>
      </c>
      <c r="F26" s="118" t="s">
        <v>114</v>
      </c>
      <c r="G26" s="118" t="s">
        <v>115</v>
      </c>
      <c r="H26" s="10" t="s">
        <v>4</v>
      </c>
    </row>
    <row r="27" spans="1:9" s="122" customFormat="1">
      <c r="A27" s="123" t="s">
        <v>27</v>
      </c>
      <c r="B27" s="6">
        <v>0</v>
      </c>
      <c r="C27" s="6">
        <v>1</v>
      </c>
      <c r="D27" s="6">
        <v>1</v>
      </c>
      <c r="E27" s="6">
        <v>0</v>
      </c>
      <c r="F27" s="6">
        <v>1</v>
      </c>
      <c r="G27" s="6">
        <v>0</v>
      </c>
      <c r="H27" s="44">
        <f>SUM(B27:G27)</f>
        <v>3</v>
      </c>
    </row>
    <row r="28" spans="1:9" s="122" customFormat="1" ht="12.75" customHeight="1">
      <c r="A28" s="124" t="s">
        <v>174</v>
      </c>
      <c r="B28" s="6">
        <v>0</v>
      </c>
      <c r="C28" s="6">
        <v>1</v>
      </c>
      <c r="D28" s="6">
        <v>1</v>
      </c>
      <c r="E28" s="6">
        <v>1</v>
      </c>
      <c r="F28" s="6">
        <v>3</v>
      </c>
      <c r="G28" s="6">
        <v>1</v>
      </c>
      <c r="H28" s="44">
        <f t="shared" ref="H28:H30" si="1">SUM(B28:G28)</f>
        <v>7</v>
      </c>
    </row>
    <row r="29" spans="1:9" s="122" customFormat="1" ht="12.75" customHeight="1">
      <c r="A29" s="124" t="s">
        <v>175</v>
      </c>
      <c r="B29" s="6">
        <v>0</v>
      </c>
      <c r="C29" s="6">
        <v>0</v>
      </c>
      <c r="D29" s="6">
        <v>1</v>
      </c>
      <c r="E29" s="6">
        <v>3</v>
      </c>
      <c r="F29" s="6">
        <v>6</v>
      </c>
      <c r="G29" s="6">
        <v>1</v>
      </c>
      <c r="H29" s="44">
        <f t="shared" si="1"/>
        <v>11</v>
      </c>
    </row>
    <row r="30" spans="1:9" s="122" customFormat="1">
      <c r="A30" s="123" t="s">
        <v>43</v>
      </c>
      <c r="B30" s="6">
        <v>2</v>
      </c>
      <c r="C30" s="6">
        <v>0</v>
      </c>
      <c r="D30" s="6">
        <v>0</v>
      </c>
      <c r="E30" s="6">
        <v>0</v>
      </c>
      <c r="F30" s="6">
        <v>1</v>
      </c>
      <c r="G30" s="6">
        <v>0</v>
      </c>
      <c r="H30" s="44">
        <f t="shared" si="1"/>
        <v>3</v>
      </c>
    </row>
    <row r="31" spans="1:9" s="122" customFormat="1" ht="13.5" thickBot="1">
      <c r="A31" s="68" t="s">
        <v>169</v>
      </c>
      <c r="B31" s="42">
        <f>SUM(B27:B30)</f>
        <v>2</v>
      </c>
      <c r="C31" s="42">
        <f>SUM(C27:C30)</f>
        <v>2</v>
      </c>
      <c r="D31" s="42">
        <f>SUM(D27:D30)</f>
        <v>3</v>
      </c>
      <c r="E31" s="42">
        <f>SUM(E27:E30)</f>
        <v>4</v>
      </c>
      <c r="F31" s="42">
        <f>SUM(F27:F30)</f>
        <v>11</v>
      </c>
      <c r="G31" s="42">
        <f>SUM(G27:G30)</f>
        <v>2</v>
      </c>
      <c r="H31" s="30">
        <f>SUM(H27:H30)</f>
        <v>24</v>
      </c>
    </row>
    <row r="32" spans="1:9" s="34" customFormat="1" ht="14.25">
      <c r="A32" s="73"/>
      <c r="B32" s="74"/>
      <c r="C32" s="74"/>
      <c r="D32" s="74"/>
      <c r="E32" s="74"/>
      <c r="F32" s="74"/>
      <c r="G32" s="74"/>
      <c r="H32" s="74"/>
      <c r="I32" s="28"/>
    </row>
    <row r="33" spans="1:9" s="34" customFormat="1" ht="15" thickBot="1">
      <c r="A33" s="73"/>
      <c r="B33" s="74"/>
      <c r="C33" s="74"/>
      <c r="D33" s="74"/>
      <c r="E33" s="74"/>
      <c r="F33" s="74"/>
      <c r="G33" s="74"/>
      <c r="H33" s="74"/>
      <c r="I33" s="28"/>
    </row>
    <row r="34" spans="1:9" s="122" customFormat="1" ht="13.5" customHeight="1" thickBot="1">
      <c r="A34" s="264" t="s">
        <v>543</v>
      </c>
      <c r="B34" s="265"/>
      <c r="C34" s="265"/>
      <c r="D34" s="265"/>
      <c r="E34" s="265"/>
      <c r="F34" s="265"/>
      <c r="G34" s="265"/>
      <c r="H34" s="266"/>
    </row>
    <row r="35" spans="1:9" s="122" customFormat="1" ht="30" customHeight="1">
      <c r="A35" s="117" t="s">
        <v>2</v>
      </c>
      <c r="B35" s="118" t="s">
        <v>515</v>
      </c>
      <c r="C35" s="118" t="s">
        <v>516</v>
      </c>
      <c r="D35" s="118" t="s">
        <v>517</v>
      </c>
      <c r="E35" s="118" t="s">
        <v>518</v>
      </c>
      <c r="F35" s="118" t="s">
        <v>114</v>
      </c>
      <c r="G35" s="118" t="s">
        <v>115</v>
      </c>
      <c r="H35" s="10" t="s">
        <v>4</v>
      </c>
    </row>
    <row r="36" spans="1:9" s="122" customFormat="1">
      <c r="A36" s="123" t="s">
        <v>27</v>
      </c>
      <c r="B36" s="6">
        <v>0</v>
      </c>
      <c r="C36" s="6">
        <v>0</v>
      </c>
      <c r="D36" s="6">
        <v>0</v>
      </c>
      <c r="E36" s="6">
        <v>0</v>
      </c>
      <c r="F36" s="6">
        <v>3</v>
      </c>
      <c r="G36" s="6">
        <v>1</v>
      </c>
      <c r="H36" s="44">
        <f>SUM(B36:G36)</f>
        <v>4</v>
      </c>
    </row>
    <row r="37" spans="1:9" s="122" customFormat="1" ht="12.75" customHeight="1">
      <c r="A37" s="124" t="s">
        <v>174</v>
      </c>
      <c r="B37" s="6">
        <v>0</v>
      </c>
      <c r="C37" s="6">
        <v>0</v>
      </c>
      <c r="D37" s="6">
        <v>2</v>
      </c>
      <c r="E37" s="6">
        <v>3</v>
      </c>
      <c r="F37" s="6">
        <v>4</v>
      </c>
      <c r="G37" s="6">
        <v>2</v>
      </c>
      <c r="H37" s="44">
        <f t="shared" ref="H37:H39" si="2">SUM(B37:G37)</f>
        <v>11</v>
      </c>
    </row>
    <row r="38" spans="1:9" s="122" customFormat="1" ht="12.75" customHeight="1">
      <c r="A38" s="124" t="s">
        <v>175</v>
      </c>
      <c r="B38" s="6">
        <v>0</v>
      </c>
      <c r="C38" s="6">
        <v>0</v>
      </c>
      <c r="D38" s="6">
        <v>0</v>
      </c>
      <c r="E38" s="6">
        <v>2</v>
      </c>
      <c r="F38" s="6">
        <v>3</v>
      </c>
      <c r="G38" s="6">
        <v>0</v>
      </c>
      <c r="H38" s="44">
        <f t="shared" si="2"/>
        <v>5</v>
      </c>
    </row>
    <row r="39" spans="1:9" s="122" customFormat="1">
      <c r="A39" s="123" t="s">
        <v>43</v>
      </c>
      <c r="B39" s="6">
        <v>0</v>
      </c>
      <c r="C39" s="6">
        <v>0</v>
      </c>
      <c r="D39" s="6">
        <v>2</v>
      </c>
      <c r="E39" s="6">
        <v>0</v>
      </c>
      <c r="F39" s="6">
        <v>2</v>
      </c>
      <c r="G39" s="6">
        <v>1</v>
      </c>
      <c r="H39" s="44">
        <f t="shared" si="2"/>
        <v>5</v>
      </c>
    </row>
    <row r="40" spans="1:9" s="122" customFormat="1" ht="13.5" thickBot="1">
      <c r="A40" s="68" t="s">
        <v>169</v>
      </c>
      <c r="B40" s="42">
        <f>SUM(B36:B39)</f>
        <v>0</v>
      </c>
      <c r="C40" s="42">
        <f>SUM(C36:C39)</f>
        <v>0</v>
      </c>
      <c r="D40" s="42">
        <f>SUM(D36:D39)</f>
        <v>4</v>
      </c>
      <c r="E40" s="42">
        <f>SUM(E36:E39)</f>
        <v>5</v>
      </c>
      <c r="F40" s="42">
        <f>SUM(F36:F39)</f>
        <v>12</v>
      </c>
      <c r="G40" s="42">
        <f>SUM(G36:G39)</f>
        <v>4</v>
      </c>
      <c r="H40" s="30">
        <f>SUM(H36:H39)</f>
        <v>25</v>
      </c>
    </row>
    <row r="41" spans="1:9" s="122" customFormat="1">
      <c r="A41" s="34"/>
      <c r="B41" s="34"/>
      <c r="C41" s="34"/>
      <c r="D41" s="34"/>
      <c r="E41" s="34"/>
      <c r="F41" s="34"/>
      <c r="G41" s="34"/>
      <c r="H41" s="34"/>
    </row>
    <row r="42" spans="1:9" s="122" customFormat="1" ht="13.5" thickBot="1">
      <c r="A42" s="34"/>
      <c r="B42" s="34"/>
      <c r="C42" s="34"/>
      <c r="D42" s="34"/>
      <c r="E42" s="34"/>
      <c r="F42" s="34"/>
      <c r="G42" s="34"/>
      <c r="H42" s="34"/>
    </row>
    <row r="43" spans="1:9" s="122" customFormat="1" ht="13.5" thickBot="1">
      <c r="A43" s="264" t="s">
        <v>544</v>
      </c>
      <c r="B43" s="265" t="s">
        <v>124</v>
      </c>
      <c r="C43" s="265" t="s">
        <v>124</v>
      </c>
      <c r="D43" s="265" t="s">
        <v>124</v>
      </c>
      <c r="E43" s="265" t="s">
        <v>124</v>
      </c>
      <c r="F43" s="265" t="s">
        <v>124</v>
      </c>
      <c r="G43" s="265" t="s">
        <v>124</v>
      </c>
      <c r="H43" s="266" t="s">
        <v>124</v>
      </c>
    </row>
    <row r="44" spans="1:9" s="122" customFormat="1" ht="30" customHeight="1">
      <c r="A44" s="117" t="s">
        <v>2</v>
      </c>
      <c r="B44" s="118" t="s">
        <v>225</v>
      </c>
      <c r="C44" s="118" t="s">
        <v>226</v>
      </c>
      <c r="D44" s="118" t="s">
        <v>227</v>
      </c>
      <c r="E44" s="118" t="s">
        <v>228</v>
      </c>
      <c r="F44" s="118" t="s">
        <v>114</v>
      </c>
      <c r="G44" s="118" t="s">
        <v>115</v>
      </c>
      <c r="H44" s="10" t="s">
        <v>4</v>
      </c>
    </row>
    <row r="45" spans="1:9" s="122" customFormat="1">
      <c r="A45" s="123" t="s">
        <v>27</v>
      </c>
      <c r="B45" s="105">
        <v>1</v>
      </c>
      <c r="C45" s="105">
        <v>0</v>
      </c>
      <c r="D45" s="105">
        <v>0</v>
      </c>
      <c r="E45" s="105">
        <v>1</v>
      </c>
      <c r="F45" s="105">
        <v>0</v>
      </c>
      <c r="G45" s="105">
        <v>0</v>
      </c>
      <c r="H45" s="44">
        <f>SUM(B45:G45)</f>
        <v>2</v>
      </c>
    </row>
    <row r="46" spans="1:9" s="122" customFormat="1" ht="12.75" customHeight="1">
      <c r="A46" s="124" t="s">
        <v>174</v>
      </c>
      <c r="B46" s="105">
        <v>2</v>
      </c>
      <c r="C46" s="105">
        <v>0</v>
      </c>
      <c r="D46" s="105">
        <v>3</v>
      </c>
      <c r="E46" s="105">
        <v>6</v>
      </c>
      <c r="F46" s="105">
        <v>1</v>
      </c>
      <c r="G46" s="105">
        <v>1</v>
      </c>
      <c r="H46" s="44">
        <f t="shared" ref="H46:H48" si="3">SUM(B46:G46)</f>
        <v>13</v>
      </c>
    </row>
    <row r="47" spans="1:9" s="122" customFormat="1" ht="12.75" customHeight="1">
      <c r="A47" s="124" t="s">
        <v>175</v>
      </c>
      <c r="B47" s="105">
        <v>0</v>
      </c>
      <c r="C47" s="105">
        <v>2</v>
      </c>
      <c r="D47" s="105">
        <v>2</v>
      </c>
      <c r="E47" s="105">
        <v>4</v>
      </c>
      <c r="F47" s="105">
        <v>3</v>
      </c>
      <c r="G47" s="105">
        <v>0</v>
      </c>
      <c r="H47" s="44">
        <f t="shared" si="3"/>
        <v>11</v>
      </c>
    </row>
    <row r="48" spans="1:9" s="122" customFormat="1">
      <c r="A48" s="123" t="s">
        <v>43</v>
      </c>
      <c r="B48" s="105">
        <v>0</v>
      </c>
      <c r="C48" s="105">
        <v>0</v>
      </c>
      <c r="D48" s="105">
        <v>0</v>
      </c>
      <c r="E48" s="105">
        <v>1</v>
      </c>
      <c r="F48" s="105">
        <v>0</v>
      </c>
      <c r="G48" s="105">
        <v>0</v>
      </c>
      <c r="H48" s="44">
        <f t="shared" si="3"/>
        <v>1</v>
      </c>
    </row>
    <row r="49" spans="1:9" s="122" customFormat="1" ht="13.5" thickBot="1">
      <c r="A49" s="68" t="s">
        <v>169</v>
      </c>
      <c r="B49" s="42">
        <f>SUM(B45:B48)</f>
        <v>3</v>
      </c>
      <c r="C49" s="42">
        <f>SUM(C45:C48)</f>
        <v>2</v>
      </c>
      <c r="D49" s="42">
        <f>SUM(D45:D48)</f>
        <v>5</v>
      </c>
      <c r="E49" s="42">
        <f>SUM(E45:E48)</f>
        <v>12</v>
      </c>
      <c r="F49" s="42">
        <f>SUM(F45:F48)</f>
        <v>4</v>
      </c>
      <c r="G49" s="42">
        <f>SUM(G45:G48)</f>
        <v>1</v>
      </c>
      <c r="H49" s="30">
        <f>SUM(H45:H48)</f>
        <v>27</v>
      </c>
    </row>
    <row r="50" spans="1:9" s="34" customFormat="1">
      <c r="A50" s="87"/>
      <c r="B50" s="88"/>
      <c r="C50" s="88"/>
      <c r="D50" s="88"/>
      <c r="E50" s="88"/>
      <c r="F50" s="88"/>
      <c r="G50" s="88"/>
      <c r="H50" s="93"/>
    </row>
    <row r="51" spans="1:9" s="34" customFormat="1" ht="13.5" thickBot="1">
      <c r="A51" s="87"/>
      <c r="B51" s="88"/>
      <c r="C51" s="88"/>
      <c r="D51" s="88"/>
      <c r="E51" s="88"/>
      <c r="F51" s="88"/>
      <c r="G51" s="88"/>
      <c r="H51" s="93"/>
    </row>
    <row r="52" spans="1:9" s="113" customFormat="1" ht="13.5" thickBot="1">
      <c r="A52" s="264" t="s">
        <v>752</v>
      </c>
      <c r="B52" s="265" t="s">
        <v>124</v>
      </c>
      <c r="C52" s="265" t="s">
        <v>124</v>
      </c>
      <c r="D52" s="265" t="s">
        <v>124</v>
      </c>
      <c r="E52" s="265" t="s">
        <v>124</v>
      </c>
      <c r="F52" s="265" t="s">
        <v>124</v>
      </c>
      <c r="G52" s="265" t="s">
        <v>124</v>
      </c>
      <c r="H52" s="266" t="s">
        <v>124</v>
      </c>
    </row>
    <row r="53" spans="1:9" s="113" customFormat="1" ht="30" customHeight="1">
      <c r="A53" s="117" t="s">
        <v>2</v>
      </c>
      <c r="B53" s="118" t="s">
        <v>225</v>
      </c>
      <c r="C53" s="118" t="s">
        <v>226</v>
      </c>
      <c r="D53" s="118" t="s">
        <v>227</v>
      </c>
      <c r="E53" s="118" t="s">
        <v>228</v>
      </c>
      <c r="F53" s="118" t="s">
        <v>114</v>
      </c>
      <c r="G53" s="118" t="s">
        <v>115</v>
      </c>
      <c r="H53" s="10" t="s">
        <v>4</v>
      </c>
    </row>
    <row r="54" spans="1:9" s="113" customFormat="1">
      <c r="A54" s="123" t="s">
        <v>27</v>
      </c>
      <c r="B54" s="105">
        <v>1</v>
      </c>
      <c r="C54" s="105">
        <v>1</v>
      </c>
      <c r="D54" s="105">
        <v>1</v>
      </c>
      <c r="E54" s="105">
        <v>3</v>
      </c>
      <c r="F54" s="105">
        <v>5</v>
      </c>
      <c r="G54" s="105">
        <v>1</v>
      </c>
      <c r="H54" s="44">
        <f>SUM(B54:G54)</f>
        <v>12</v>
      </c>
    </row>
    <row r="55" spans="1:9" s="113" customFormat="1" ht="12.75" customHeight="1">
      <c r="A55" s="124" t="s">
        <v>174</v>
      </c>
      <c r="B55" s="105">
        <v>2</v>
      </c>
      <c r="C55" s="105">
        <v>2</v>
      </c>
      <c r="D55" s="105">
        <v>7</v>
      </c>
      <c r="E55" s="105">
        <v>13</v>
      </c>
      <c r="F55" s="105">
        <v>11</v>
      </c>
      <c r="G55" s="105">
        <v>6</v>
      </c>
      <c r="H55" s="44">
        <f t="shared" ref="H55:H56" si="4">SUM(B55:G55)</f>
        <v>41</v>
      </c>
    </row>
    <row r="56" spans="1:9" s="113" customFormat="1" ht="12.75" customHeight="1">
      <c r="A56" s="124" t="s">
        <v>175</v>
      </c>
      <c r="B56" s="105">
        <v>0</v>
      </c>
      <c r="C56" s="105">
        <v>2</v>
      </c>
      <c r="D56" s="105">
        <v>3</v>
      </c>
      <c r="E56" s="105">
        <v>12</v>
      </c>
      <c r="F56" s="105">
        <v>17</v>
      </c>
      <c r="G56" s="105">
        <v>2</v>
      </c>
      <c r="H56" s="44">
        <f t="shared" si="4"/>
        <v>36</v>
      </c>
    </row>
    <row r="57" spans="1:9" s="113" customFormat="1" ht="13.5" thickBot="1">
      <c r="A57" s="68" t="s">
        <v>169</v>
      </c>
      <c r="B57" s="42">
        <f t="shared" ref="B57:H57" si="5">SUM(B54:B56)</f>
        <v>3</v>
      </c>
      <c r="C57" s="42">
        <f t="shared" si="5"/>
        <v>5</v>
      </c>
      <c r="D57" s="42">
        <f t="shared" si="5"/>
        <v>11</v>
      </c>
      <c r="E57" s="42">
        <f t="shared" si="5"/>
        <v>28</v>
      </c>
      <c r="F57" s="42">
        <f t="shared" si="5"/>
        <v>33</v>
      </c>
      <c r="G57" s="42">
        <f t="shared" si="5"/>
        <v>9</v>
      </c>
      <c r="H57" s="30">
        <f t="shared" si="5"/>
        <v>89</v>
      </c>
    </row>
    <row r="58" spans="1:9" s="34" customFormat="1">
      <c r="A58" s="87"/>
      <c r="B58" s="88"/>
      <c r="C58" s="88"/>
      <c r="D58" s="88"/>
      <c r="E58" s="88"/>
      <c r="F58" s="88"/>
      <c r="G58" s="88"/>
      <c r="H58" s="93"/>
    </row>
    <row r="59" spans="1:9" s="34" customFormat="1" ht="13.5" thickBot="1">
      <c r="A59" s="87"/>
      <c r="B59" s="88"/>
      <c r="C59" s="88"/>
      <c r="D59" s="88"/>
      <c r="E59" s="88"/>
      <c r="F59" s="88"/>
      <c r="G59" s="88"/>
      <c r="H59" s="93"/>
    </row>
    <row r="60" spans="1:9" s="113" customFormat="1" ht="13.5" thickBot="1">
      <c r="A60" s="264" t="s">
        <v>545</v>
      </c>
      <c r="B60" s="276"/>
      <c r="C60" s="276"/>
      <c r="D60" s="276"/>
      <c r="E60" s="276"/>
      <c r="F60" s="276"/>
      <c r="G60" s="276"/>
      <c r="H60" s="276"/>
      <c r="I60" s="277"/>
    </row>
    <row r="61" spans="1:9" s="113" customFormat="1" ht="30" customHeight="1">
      <c r="A61" s="182" t="s">
        <v>2</v>
      </c>
      <c r="B61" s="118" t="s">
        <v>546</v>
      </c>
      <c r="C61" s="118" t="s">
        <v>547</v>
      </c>
      <c r="D61" s="118" t="s">
        <v>548</v>
      </c>
      <c r="E61" s="118" t="s">
        <v>549</v>
      </c>
      <c r="F61" s="118" t="s">
        <v>550</v>
      </c>
      <c r="G61" s="118" t="s">
        <v>551</v>
      </c>
      <c r="H61" s="118" t="s">
        <v>451</v>
      </c>
      <c r="I61" s="10" t="s">
        <v>4</v>
      </c>
    </row>
    <row r="62" spans="1:9" s="113" customFormat="1">
      <c r="A62" s="115" t="s">
        <v>538</v>
      </c>
      <c r="B62" s="6">
        <v>3</v>
      </c>
      <c r="C62" s="6">
        <v>3</v>
      </c>
      <c r="D62" s="6">
        <v>3</v>
      </c>
      <c r="E62" s="6">
        <v>1</v>
      </c>
      <c r="F62" s="6">
        <v>4</v>
      </c>
      <c r="G62" s="6">
        <v>6</v>
      </c>
      <c r="H62" s="6">
        <v>9</v>
      </c>
      <c r="I62" s="44">
        <f>SUM(B62:H62)</f>
        <v>29</v>
      </c>
    </row>
    <row r="63" spans="1:9" s="113" customFormat="1">
      <c r="A63" s="115" t="s">
        <v>539</v>
      </c>
      <c r="B63" s="6">
        <v>2</v>
      </c>
      <c r="C63" s="6">
        <v>2</v>
      </c>
      <c r="D63" s="6">
        <v>0</v>
      </c>
      <c r="E63" s="6">
        <v>0</v>
      </c>
      <c r="F63" s="6">
        <v>1</v>
      </c>
      <c r="G63" s="6">
        <v>0</v>
      </c>
      <c r="H63" s="6">
        <v>2</v>
      </c>
      <c r="I63" s="44">
        <f t="shared" ref="I63:I64" si="6">SUM(B63:H63)</f>
        <v>7</v>
      </c>
    </row>
    <row r="64" spans="1:9" s="113" customFormat="1" ht="13.5" thickBot="1">
      <c r="A64" s="209" t="s">
        <v>540</v>
      </c>
      <c r="B64" s="210">
        <v>0</v>
      </c>
      <c r="C64" s="210">
        <v>0</v>
      </c>
      <c r="D64" s="210">
        <v>1</v>
      </c>
      <c r="E64" s="210">
        <v>2</v>
      </c>
      <c r="F64" s="210">
        <v>0</v>
      </c>
      <c r="G64" s="210">
        <v>3</v>
      </c>
      <c r="H64" s="210">
        <v>2</v>
      </c>
      <c r="I64" s="211">
        <f t="shared" si="6"/>
        <v>8</v>
      </c>
    </row>
    <row r="65" spans="1:9" s="34" customFormat="1">
      <c r="A65" s="87"/>
      <c r="B65" s="88"/>
      <c r="C65" s="88"/>
      <c r="D65" s="88"/>
      <c r="E65" s="88"/>
      <c r="F65" s="88"/>
      <c r="G65" s="88"/>
      <c r="H65" s="93"/>
    </row>
    <row r="66" spans="1:9" s="34" customFormat="1" ht="13.5" thickBot="1">
      <c r="A66" s="87"/>
      <c r="B66" s="88"/>
      <c r="C66" s="88"/>
      <c r="D66" s="88"/>
      <c r="E66" s="88"/>
      <c r="F66" s="88"/>
      <c r="G66" s="88"/>
      <c r="H66" s="93"/>
    </row>
    <row r="67" spans="1:9" s="122" customFormat="1" ht="13.5" thickBot="1">
      <c r="A67" s="264" t="s">
        <v>552</v>
      </c>
      <c r="B67" s="265" t="s">
        <v>125</v>
      </c>
      <c r="C67" s="265" t="s">
        <v>125</v>
      </c>
      <c r="D67" s="265" t="s">
        <v>125</v>
      </c>
      <c r="E67" s="265" t="s">
        <v>125</v>
      </c>
      <c r="F67" s="265" t="s">
        <v>125</v>
      </c>
      <c r="G67" s="265" t="s">
        <v>125</v>
      </c>
      <c r="H67" s="265" t="s">
        <v>125</v>
      </c>
      <c r="I67" s="266" t="s">
        <v>125</v>
      </c>
    </row>
    <row r="68" spans="1:9" s="122" customFormat="1" ht="30" customHeight="1">
      <c r="A68" s="117" t="s">
        <v>2</v>
      </c>
      <c r="B68" s="118" t="s">
        <v>553</v>
      </c>
      <c r="C68" s="118" t="s">
        <v>554</v>
      </c>
      <c r="D68" s="118" t="s">
        <v>555</v>
      </c>
      <c r="E68" s="118" t="s">
        <v>556</v>
      </c>
      <c r="F68" s="118" t="s">
        <v>557</v>
      </c>
      <c r="G68" s="118" t="s">
        <v>558</v>
      </c>
      <c r="H68" s="118" t="s">
        <v>559</v>
      </c>
      <c r="I68" s="10" t="s">
        <v>4</v>
      </c>
    </row>
    <row r="69" spans="1:9" s="122" customFormat="1">
      <c r="A69" s="123" t="s">
        <v>27</v>
      </c>
      <c r="B69" s="6">
        <v>0</v>
      </c>
      <c r="C69" s="6">
        <v>1</v>
      </c>
      <c r="D69" s="6">
        <v>0</v>
      </c>
      <c r="E69" s="6">
        <v>1</v>
      </c>
      <c r="F69" s="6">
        <v>0</v>
      </c>
      <c r="G69" s="6">
        <v>0</v>
      </c>
      <c r="H69" s="6">
        <v>0</v>
      </c>
      <c r="I69" s="44">
        <f>SUM(B69:H69)</f>
        <v>2</v>
      </c>
    </row>
    <row r="70" spans="1:9" s="122" customFormat="1" ht="12.75" customHeight="1">
      <c r="A70" s="123" t="s">
        <v>28</v>
      </c>
      <c r="B70" s="6">
        <v>1</v>
      </c>
      <c r="C70" s="6">
        <v>0</v>
      </c>
      <c r="D70" s="6">
        <v>2</v>
      </c>
      <c r="E70" s="6">
        <v>1</v>
      </c>
      <c r="F70" s="6">
        <v>1</v>
      </c>
      <c r="G70" s="6">
        <v>2</v>
      </c>
      <c r="H70" s="6">
        <v>0</v>
      </c>
      <c r="I70" s="44">
        <f t="shared" ref="I70:I72" si="7">SUM(B70:H70)</f>
        <v>7</v>
      </c>
    </row>
    <row r="71" spans="1:9" s="122" customFormat="1" ht="12.75" customHeight="1">
      <c r="A71" s="123" t="s">
        <v>29</v>
      </c>
      <c r="B71" s="6">
        <v>0</v>
      </c>
      <c r="C71" s="6">
        <v>0</v>
      </c>
      <c r="D71" s="6">
        <v>0</v>
      </c>
      <c r="E71" s="6">
        <v>1</v>
      </c>
      <c r="F71" s="6">
        <v>4</v>
      </c>
      <c r="G71" s="6">
        <v>0</v>
      </c>
      <c r="H71" s="6">
        <v>3</v>
      </c>
      <c r="I71" s="44">
        <f t="shared" si="7"/>
        <v>8</v>
      </c>
    </row>
    <row r="72" spans="1:9" s="122" customFormat="1">
      <c r="A72" s="123" t="s">
        <v>43</v>
      </c>
      <c r="B72" s="6">
        <v>1</v>
      </c>
      <c r="C72" s="6">
        <v>0</v>
      </c>
      <c r="D72" s="6">
        <v>1</v>
      </c>
      <c r="E72" s="6">
        <v>0</v>
      </c>
      <c r="F72" s="6">
        <v>0</v>
      </c>
      <c r="G72" s="6">
        <v>1</v>
      </c>
      <c r="H72" s="6">
        <v>0</v>
      </c>
      <c r="I72" s="44">
        <f t="shared" si="7"/>
        <v>3</v>
      </c>
    </row>
    <row r="73" spans="1:9" s="122" customFormat="1" ht="13.5" thickBot="1">
      <c r="A73" s="68" t="s">
        <v>169</v>
      </c>
      <c r="B73" s="42">
        <f>SUM(B69:B72)</f>
        <v>2</v>
      </c>
      <c r="C73" s="42">
        <f>SUM(C69:C72)</f>
        <v>1</v>
      </c>
      <c r="D73" s="42">
        <f>SUM(D69:D72)</f>
        <v>3</v>
      </c>
      <c r="E73" s="42">
        <f>SUM(E69:E72)</f>
        <v>3</v>
      </c>
      <c r="F73" s="42">
        <f>SUM(F69:F72)</f>
        <v>5</v>
      </c>
      <c r="G73" s="42">
        <f>SUM(G69:G72)</f>
        <v>3</v>
      </c>
      <c r="H73" s="42">
        <f>SUM(H69:H72)</f>
        <v>3</v>
      </c>
      <c r="I73" s="43">
        <f>SUM(I69:I72)</f>
        <v>20</v>
      </c>
    </row>
    <row r="74" spans="1:9" s="34" customFormat="1">
      <c r="A74" s="87"/>
      <c r="B74" s="88"/>
      <c r="C74" s="88"/>
      <c r="D74" s="88"/>
      <c r="E74" s="88"/>
      <c r="F74" s="88"/>
      <c r="G74" s="88"/>
      <c r="H74" s="93"/>
    </row>
    <row r="75" spans="1:9" s="34" customFormat="1" ht="13.5" thickBot="1">
      <c r="A75" s="87"/>
      <c r="B75" s="88"/>
      <c r="C75" s="88"/>
      <c r="D75" s="88"/>
      <c r="E75" s="88"/>
      <c r="F75" s="88"/>
      <c r="G75" s="88"/>
      <c r="H75" s="93"/>
    </row>
    <row r="76" spans="1:9" s="122" customFormat="1" ht="13.5" thickBot="1">
      <c r="A76" s="264" t="s">
        <v>560</v>
      </c>
      <c r="B76" s="265" t="s">
        <v>125</v>
      </c>
      <c r="C76" s="265" t="s">
        <v>125</v>
      </c>
      <c r="D76" s="265" t="s">
        <v>125</v>
      </c>
      <c r="E76" s="265" t="s">
        <v>125</v>
      </c>
      <c r="F76" s="265" t="s">
        <v>125</v>
      </c>
      <c r="G76" s="265" t="s">
        <v>125</v>
      </c>
      <c r="H76" s="265" t="s">
        <v>125</v>
      </c>
      <c r="I76" s="266" t="s">
        <v>125</v>
      </c>
    </row>
    <row r="77" spans="1:9" s="122" customFormat="1" ht="30" customHeight="1">
      <c r="A77" s="117" t="s">
        <v>2</v>
      </c>
      <c r="B77" s="118" t="s">
        <v>553</v>
      </c>
      <c r="C77" s="118" t="s">
        <v>554</v>
      </c>
      <c r="D77" s="118" t="s">
        <v>555</v>
      </c>
      <c r="E77" s="118" t="s">
        <v>556</v>
      </c>
      <c r="F77" s="118" t="s">
        <v>557</v>
      </c>
      <c r="G77" s="118" t="s">
        <v>558</v>
      </c>
      <c r="H77" s="118" t="s">
        <v>559</v>
      </c>
      <c r="I77" s="10" t="s">
        <v>4</v>
      </c>
    </row>
    <row r="78" spans="1:9" s="122" customFormat="1">
      <c r="A78" s="123" t="s">
        <v>27</v>
      </c>
      <c r="B78" s="6">
        <v>0</v>
      </c>
      <c r="C78" s="6">
        <v>1</v>
      </c>
      <c r="D78" s="6">
        <v>1</v>
      </c>
      <c r="E78" s="6">
        <v>0</v>
      </c>
      <c r="F78" s="6">
        <v>0</v>
      </c>
      <c r="G78" s="6">
        <v>0</v>
      </c>
      <c r="H78" s="6">
        <v>0</v>
      </c>
      <c r="I78" s="44">
        <f>SUM(B78:H78)</f>
        <v>2</v>
      </c>
    </row>
    <row r="79" spans="1:9" s="122" customFormat="1" ht="12.75" customHeight="1">
      <c r="A79" s="124" t="s">
        <v>174</v>
      </c>
      <c r="B79" s="6">
        <v>0</v>
      </c>
      <c r="C79" s="6">
        <v>0</v>
      </c>
      <c r="D79" s="6">
        <v>1</v>
      </c>
      <c r="E79" s="6">
        <v>1</v>
      </c>
      <c r="F79" s="6">
        <v>1</v>
      </c>
      <c r="G79" s="6">
        <v>2</v>
      </c>
      <c r="H79" s="6">
        <v>1</v>
      </c>
      <c r="I79" s="44">
        <f t="shared" ref="I79:I81" si="8">SUM(B79:H79)</f>
        <v>6</v>
      </c>
    </row>
    <row r="80" spans="1:9" s="122" customFormat="1" ht="12.75" customHeight="1">
      <c r="A80" s="124" t="s">
        <v>175</v>
      </c>
      <c r="B80" s="6">
        <v>0</v>
      </c>
      <c r="C80" s="6">
        <v>0</v>
      </c>
      <c r="D80" s="6">
        <v>0</v>
      </c>
      <c r="E80" s="6">
        <v>2</v>
      </c>
      <c r="F80" s="6">
        <v>2</v>
      </c>
      <c r="G80" s="6">
        <v>3</v>
      </c>
      <c r="H80" s="6">
        <v>2</v>
      </c>
      <c r="I80" s="44">
        <f t="shared" si="8"/>
        <v>9</v>
      </c>
    </row>
    <row r="81" spans="1:9" s="122" customFormat="1">
      <c r="A81" s="123" t="s">
        <v>43</v>
      </c>
      <c r="B81" s="6">
        <v>2</v>
      </c>
      <c r="C81" s="6">
        <v>0</v>
      </c>
      <c r="D81" s="6">
        <v>1</v>
      </c>
      <c r="E81" s="6">
        <v>0</v>
      </c>
      <c r="F81" s="6">
        <v>0</v>
      </c>
      <c r="G81" s="6">
        <v>0</v>
      </c>
      <c r="H81" s="6">
        <v>0</v>
      </c>
      <c r="I81" s="44">
        <f t="shared" si="8"/>
        <v>3</v>
      </c>
    </row>
    <row r="82" spans="1:9" s="122" customFormat="1" ht="13.5" thickBot="1">
      <c r="A82" s="68" t="s">
        <v>169</v>
      </c>
      <c r="B82" s="42">
        <f>SUM(B78:B81)</f>
        <v>2</v>
      </c>
      <c r="C82" s="42">
        <f>SUM(C78:C81)</f>
        <v>1</v>
      </c>
      <c r="D82" s="42">
        <f>SUM(D78:D81)</f>
        <v>3</v>
      </c>
      <c r="E82" s="42">
        <f>SUM(E78:E81)</f>
        <v>3</v>
      </c>
      <c r="F82" s="42">
        <f>SUM(F78:F81)</f>
        <v>3</v>
      </c>
      <c r="G82" s="42">
        <f>SUM(G78:G81)</f>
        <v>5</v>
      </c>
      <c r="H82" s="42">
        <f>SUM(H78:H81)</f>
        <v>3</v>
      </c>
      <c r="I82" s="43">
        <f>SUM(I78:I81)</f>
        <v>20</v>
      </c>
    </row>
    <row r="83" spans="1:9" s="34" customFormat="1">
      <c r="A83" s="87"/>
      <c r="B83" s="88"/>
      <c r="C83" s="88"/>
      <c r="D83" s="88"/>
      <c r="E83" s="88"/>
      <c r="F83" s="88"/>
      <c r="G83" s="88"/>
      <c r="H83" s="93"/>
    </row>
    <row r="84" spans="1:9" s="34" customFormat="1" ht="13.5" thickBot="1">
      <c r="A84" s="87"/>
      <c r="B84" s="88"/>
      <c r="C84" s="88"/>
      <c r="D84" s="88"/>
      <c r="E84" s="88"/>
      <c r="F84" s="88"/>
      <c r="G84" s="88"/>
      <c r="H84" s="93"/>
    </row>
    <row r="85" spans="1:9" s="122" customFormat="1" ht="13.5" thickBot="1">
      <c r="A85" s="264" t="s">
        <v>561</v>
      </c>
      <c r="B85" s="265" t="s">
        <v>125</v>
      </c>
      <c r="C85" s="265" t="s">
        <v>125</v>
      </c>
      <c r="D85" s="265" t="s">
        <v>125</v>
      </c>
      <c r="E85" s="265" t="s">
        <v>125</v>
      </c>
      <c r="F85" s="265" t="s">
        <v>125</v>
      </c>
      <c r="G85" s="265" t="s">
        <v>125</v>
      </c>
      <c r="H85" s="265" t="s">
        <v>125</v>
      </c>
      <c r="I85" s="266" t="s">
        <v>125</v>
      </c>
    </row>
    <row r="86" spans="1:9" s="122" customFormat="1" ht="30" customHeight="1">
      <c r="A86" s="117" t="s">
        <v>2</v>
      </c>
      <c r="B86" s="118" t="s">
        <v>553</v>
      </c>
      <c r="C86" s="118" t="s">
        <v>554</v>
      </c>
      <c r="D86" s="118" t="s">
        <v>555</v>
      </c>
      <c r="E86" s="118" t="s">
        <v>556</v>
      </c>
      <c r="F86" s="118" t="s">
        <v>557</v>
      </c>
      <c r="G86" s="118" t="s">
        <v>558</v>
      </c>
      <c r="H86" s="118" t="s">
        <v>559</v>
      </c>
      <c r="I86" s="10" t="s">
        <v>4</v>
      </c>
    </row>
    <row r="87" spans="1:9" s="122" customFormat="1">
      <c r="A87" s="123" t="s">
        <v>27</v>
      </c>
      <c r="B87" s="6">
        <v>1</v>
      </c>
      <c r="C87" s="6">
        <v>1</v>
      </c>
      <c r="D87" s="6">
        <v>0</v>
      </c>
      <c r="E87" s="6">
        <v>1</v>
      </c>
      <c r="F87" s="6">
        <v>0</v>
      </c>
      <c r="G87" s="6">
        <v>0</v>
      </c>
      <c r="H87" s="6">
        <v>0</v>
      </c>
      <c r="I87" s="44">
        <f>SUM(B87:H87)</f>
        <v>3</v>
      </c>
    </row>
    <row r="88" spans="1:9" s="122" customFormat="1" ht="12.75" customHeight="1">
      <c r="A88" s="124" t="s">
        <v>174</v>
      </c>
      <c r="B88" s="6">
        <v>1</v>
      </c>
      <c r="C88" s="6">
        <v>0</v>
      </c>
      <c r="D88" s="6">
        <v>3</v>
      </c>
      <c r="E88" s="6">
        <v>2</v>
      </c>
      <c r="F88" s="6">
        <v>2</v>
      </c>
      <c r="G88" s="6">
        <v>1</v>
      </c>
      <c r="H88" s="6">
        <v>3</v>
      </c>
      <c r="I88" s="44">
        <f t="shared" ref="I88:I90" si="9">SUM(B88:H88)</f>
        <v>12</v>
      </c>
    </row>
    <row r="89" spans="1:9" s="122" customFormat="1" ht="12.75" customHeight="1">
      <c r="A89" s="124" t="s">
        <v>175</v>
      </c>
      <c r="B89" s="6">
        <v>1</v>
      </c>
      <c r="C89" s="6">
        <v>0</v>
      </c>
      <c r="D89" s="6">
        <v>0</v>
      </c>
      <c r="E89" s="6">
        <v>0</v>
      </c>
      <c r="F89" s="6">
        <v>0</v>
      </c>
      <c r="G89" s="6">
        <v>1</v>
      </c>
      <c r="H89" s="6">
        <v>2</v>
      </c>
      <c r="I89" s="44">
        <f t="shared" si="9"/>
        <v>4</v>
      </c>
    </row>
    <row r="90" spans="1:9" s="122" customFormat="1">
      <c r="A90" s="123" t="s">
        <v>43</v>
      </c>
      <c r="B90" s="6">
        <v>2</v>
      </c>
      <c r="C90" s="6">
        <v>0</v>
      </c>
      <c r="D90" s="6">
        <v>0</v>
      </c>
      <c r="E90" s="6">
        <v>1</v>
      </c>
      <c r="F90" s="6">
        <v>0</v>
      </c>
      <c r="G90" s="6">
        <v>0</v>
      </c>
      <c r="H90" s="6">
        <v>0</v>
      </c>
      <c r="I90" s="44">
        <f t="shared" si="9"/>
        <v>3</v>
      </c>
    </row>
    <row r="91" spans="1:9" s="122" customFormat="1" ht="13.5" thickBot="1">
      <c r="A91" s="68" t="s">
        <v>169</v>
      </c>
      <c r="B91" s="42">
        <f>SUM(B87:B90)</f>
        <v>5</v>
      </c>
      <c r="C91" s="42">
        <f>SUM(C87:C90)</f>
        <v>1</v>
      </c>
      <c r="D91" s="42">
        <f>SUM(D87:D90)</f>
        <v>3</v>
      </c>
      <c r="E91" s="42">
        <f>SUM(E87:E90)</f>
        <v>4</v>
      </c>
      <c r="F91" s="42">
        <f>SUM(F87:F90)</f>
        <v>2</v>
      </c>
      <c r="G91" s="42">
        <f>SUM(G87:G90)</f>
        <v>2</v>
      </c>
      <c r="H91" s="42">
        <f>SUM(H87:H90)</f>
        <v>5</v>
      </c>
      <c r="I91" s="43">
        <f>SUM(I87:I90)</f>
        <v>22</v>
      </c>
    </row>
    <row r="92" spans="1:9" s="122" customFormat="1">
      <c r="A92" s="34"/>
      <c r="B92" s="34"/>
      <c r="C92" s="34"/>
      <c r="D92" s="34"/>
      <c r="E92" s="34"/>
      <c r="F92" s="34"/>
      <c r="G92" s="34"/>
      <c r="H92" s="34"/>
      <c r="I92" s="34"/>
    </row>
    <row r="93" spans="1:9" s="122" customFormat="1" ht="13.5" thickBot="1">
      <c r="A93" s="34"/>
      <c r="B93" s="34"/>
      <c r="C93" s="34"/>
      <c r="D93" s="34"/>
      <c r="E93" s="34"/>
      <c r="F93" s="34"/>
      <c r="G93" s="34"/>
      <c r="H93" s="34"/>
      <c r="I93" s="34"/>
    </row>
    <row r="94" spans="1:9" s="122" customFormat="1" ht="13.5" thickBot="1">
      <c r="A94" s="264" t="s">
        <v>562</v>
      </c>
      <c r="B94" s="265" t="s">
        <v>125</v>
      </c>
      <c r="C94" s="265" t="s">
        <v>125</v>
      </c>
      <c r="D94" s="265" t="s">
        <v>125</v>
      </c>
      <c r="E94" s="265" t="s">
        <v>125</v>
      </c>
      <c r="F94" s="265" t="s">
        <v>125</v>
      </c>
      <c r="G94" s="265" t="s">
        <v>125</v>
      </c>
      <c r="H94" s="265" t="s">
        <v>125</v>
      </c>
      <c r="I94" s="266" t="s">
        <v>125</v>
      </c>
    </row>
    <row r="95" spans="1:9" s="122" customFormat="1" ht="30" customHeight="1">
      <c r="A95" s="117" t="s">
        <v>2</v>
      </c>
      <c r="B95" s="108" t="s">
        <v>235</v>
      </c>
      <c r="C95" s="108" t="s">
        <v>236</v>
      </c>
      <c r="D95" s="108" t="s">
        <v>237</v>
      </c>
      <c r="E95" s="108" t="s">
        <v>238</v>
      </c>
      <c r="F95" s="108" t="s">
        <v>239</v>
      </c>
      <c r="G95" s="108" t="s">
        <v>240</v>
      </c>
      <c r="H95" s="108" t="s">
        <v>241</v>
      </c>
      <c r="I95" s="10" t="s">
        <v>4</v>
      </c>
    </row>
    <row r="96" spans="1:9" s="122" customFormat="1">
      <c r="A96" s="123" t="s">
        <v>27</v>
      </c>
      <c r="B96" s="105">
        <v>1</v>
      </c>
      <c r="C96" s="105">
        <v>1</v>
      </c>
      <c r="D96" s="105">
        <v>0</v>
      </c>
      <c r="E96" s="105">
        <v>0</v>
      </c>
      <c r="F96" s="105">
        <v>0</v>
      </c>
      <c r="G96" s="105">
        <v>0</v>
      </c>
      <c r="H96" s="105">
        <v>0</v>
      </c>
      <c r="I96" s="44">
        <f>SUM(B96:H96)</f>
        <v>2</v>
      </c>
    </row>
    <row r="97" spans="1:9" s="122" customFormat="1" ht="12.75" customHeight="1">
      <c r="A97" s="124" t="s">
        <v>174</v>
      </c>
      <c r="B97" s="105">
        <v>2</v>
      </c>
      <c r="C97" s="105">
        <v>2</v>
      </c>
      <c r="D97" s="105">
        <v>3</v>
      </c>
      <c r="E97" s="105">
        <v>3</v>
      </c>
      <c r="F97" s="105">
        <v>0</v>
      </c>
      <c r="G97" s="105">
        <v>1</v>
      </c>
      <c r="H97" s="105">
        <v>1</v>
      </c>
      <c r="I97" s="44">
        <f t="shared" ref="I97:I99" si="10">SUM(B97:H97)</f>
        <v>12</v>
      </c>
    </row>
    <row r="98" spans="1:9" s="122" customFormat="1" ht="12.75" customHeight="1">
      <c r="A98" s="124" t="s">
        <v>175</v>
      </c>
      <c r="B98" s="105">
        <v>1</v>
      </c>
      <c r="C98" s="105">
        <v>1</v>
      </c>
      <c r="D98" s="105">
        <v>2</v>
      </c>
      <c r="E98" s="105">
        <v>1</v>
      </c>
      <c r="F98" s="105">
        <v>2</v>
      </c>
      <c r="G98" s="105">
        <v>1</v>
      </c>
      <c r="H98" s="105">
        <v>1</v>
      </c>
      <c r="I98" s="44">
        <f t="shared" si="10"/>
        <v>9</v>
      </c>
    </row>
    <row r="99" spans="1:9" s="122" customFormat="1">
      <c r="A99" s="123" t="s">
        <v>43</v>
      </c>
      <c r="B99" s="105">
        <v>0</v>
      </c>
      <c r="C99" s="105">
        <v>0</v>
      </c>
      <c r="D99" s="105">
        <v>1</v>
      </c>
      <c r="E99" s="105">
        <v>0</v>
      </c>
      <c r="F99" s="105">
        <v>0</v>
      </c>
      <c r="G99" s="105">
        <v>0</v>
      </c>
      <c r="H99" s="105">
        <v>0</v>
      </c>
      <c r="I99" s="44">
        <f t="shared" si="10"/>
        <v>1</v>
      </c>
    </row>
    <row r="100" spans="1:9" s="122" customFormat="1" ht="13.5" thickBot="1">
      <c r="A100" s="68" t="s">
        <v>169</v>
      </c>
      <c r="B100" s="42">
        <f>SUM(B96:B99)</f>
        <v>4</v>
      </c>
      <c r="C100" s="42">
        <f>SUM(C96:C99)</f>
        <v>4</v>
      </c>
      <c r="D100" s="42">
        <f>SUM(D96:D99)</f>
        <v>6</v>
      </c>
      <c r="E100" s="42">
        <f>SUM(E96:E99)</f>
        <v>4</v>
      </c>
      <c r="F100" s="42">
        <f>SUM(F96:F99)</f>
        <v>2</v>
      </c>
      <c r="G100" s="42">
        <f>SUM(G96:G99)</f>
        <v>2</v>
      </c>
      <c r="H100" s="42">
        <f>SUM(H96:H99)</f>
        <v>2</v>
      </c>
      <c r="I100" s="43">
        <f>SUM(I96:I99)</f>
        <v>24</v>
      </c>
    </row>
    <row r="101" spans="1:9" s="122" customFormat="1">
      <c r="A101" s="34"/>
      <c r="B101" s="34"/>
      <c r="C101" s="34"/>
      <c r="D101" s="34"/>
      <c r="E101" s="34"/>
      <c r="F101" s="34"/>
      <c r="G101" s="34"/>
      <c r="H101" s="34"/>
      <c r="I101" s="34"/>
    </row>
    <row r="102" spans="1:9" s="122" customFormat="1" ht="13.5" thickBot="1">
      <c r="A102" s="34"/>
      <c r="B102" s="34"/>
      <c r="C102" s="34"/>
      <c r="D102" s="34"/>
      <c r="E102" s="34"/>
      <c r="F102" s="34"/>
      <c r="G102" s="34"/>
      <c r="H102" s="34"/>
      <c r="I102" s="34"/>
    </row>
    <row r="103" spans="1:9" s="113" customFormat="1" ht="13.5" thickBot="1">
      <c r="A103" s="264" t="s">
        <v>563</v>
      </c>
      <c r="B103" s="276"/>
      <c r="C103" s="276"/>
      <c r="D103" s="276"/>
      <c r="E103" s="276"/>
      <c r="F103" s="276"/>
      <c r="G103" s="276"/>
      <c r="H103" s="276"/>
      <c r="I103" s="277"/>
    </row>
    <row r="104" spans="1:9" s="113" customFormat="1" ht="30" customHeight="1">
      <c r="A104" s="182" t="s">
        <v>2</v>
      </c>
      <c r="B104" s="118">
        <v>0</v>
      </c>
      <c r="C104" s="118" t="s">
        <v>564</v>
      </c>
      <c r="D104" s="118" t="s">
        <v>565</v>
      </c>
      <c r="E104" s="118" t="s">
        <v>566</v>
      </c>
      <c r="F104" s="118" t="s">
        <v>567</v>
      </c>
      <c r="G104" s="118" t="s">
        <v>568</v>
      </c>
      <c r="H104" s="118" t="s">
        <v>43</v>
      </c>
      <c r="I104" s="10" t="s">
        <v>4</v>
      </c>
    </row>
    <row r="105" spans="1:9" s="113" customFormat="1">
      <c r="A105" s="115" t="s">
        <v>538</v>
      </c>
      <c r="B105" s="6">
        <v>5</v>
      </c>
      <c r="C105" s="6">
        <v>5</v>
      </c>
      <c r="D105" s="6">
        <v>11</v>
      </c>
      <c r="E105" s="6">
        <v>7</v>
      </c>
      <c r="F105" s="6">
        <v>1</v>
      </c>
      <c r="G105" s="6">
        <v>0</v>
      </c>
      <c r="H105" s="6">
        <v>2</v>
      </c>
      <c r="I105" s="44">
        <f>SUM(B105:H105)</f>
        <v>31</v>
      </c>
    </row>
    <row r="106" spans="1:9" s="113" customFormat="1">
      <c r="A106" s="115" t="s">
        <v>539</v>
      </c>
      <c r="B106" s="6">
        <v>3</v>
      </c>
      <c r="C106" s="6">
        <v>4</v>
      </c>
      <c r="D106" s="6">
        <v>0</v>
      </c>
      <c r="E106" s="6">
        <v>0</v>
      </c>
      <c r="F106" s="6">
        <v>0</v>
      </c>
      <c r="G106" s="6">
        <v>0</v>
      </c>
      <c r="H106" s="6">
        <v>0</v>
      </c>
      <c r="I106" s="44">
        <f t="shared" ref="I106:I107" si="11">SUM(B106:H106)</f>
        <v>7</v>
      </c>
    </row>
    <row r="107" spans="1:9" s="113" customFormat="1" ht="13.5" thickBot="1">
      <c r="A107" s="209" t="s">
        <v>540</v>
      </c>
      <c r="B107" s="210">
        <v>2</v>
      </c>
      <c r="C107" s="210">
        <v>1</v>
      </c>
      <c r="D107" s="210">
        <v>1</v>
      </c>
      <c r="E107" s="210">
        <v>2</v>
      </c>
      <c r="F107" s="210">
        <v>1</v>
      </c>
      <c r="G107" s="210">
        <v>1</v>
      </c>
      <c r="H107" s="210">
        <v>0</v>
      </c>
      <c r="I107" s="211">
        <f t="shared" si="11"/>
        <v>8</v>
      </c>
    </row>
    <row r="108" spans="1:9" s="113" customFormat="1">
      <c r="A108" s="34"/>
      <c r="B108" s="34"/>
      <c r="C108" s="34"/>
      <c r="D108" s="34"/>
      <c r="E108" s="34"/>
      <c r="F108" s="34"/>
      <c r="G108" s="34"/>
      <c r="H108" s="34"/>
      <c r="I108" s="34"/>
    </row>
    <row r="109" spans="1:9" s="113" customFormat="1" ht="13.5" thickBot="1">
      <c r="A109" s="34"/>
      <c r="B109" s="34"/>
      <c r="C109" s="34"/>
      <c r="D109" s="34"/>
      <c r="E109" s="34"/>
      <c r="F109" s="34"/>
      <c r="G109" s="34"/>
      <c r="H109" s="34"/>
      <c r="I109" s="34"/>
    </row>
    <row r="110" spans="1:9" s="122" customFormat="1" ht="13.5" thickBot="1">
      <c r="A110" s="264" t="s">
        <v>569</v>
      </c>
      <c r="B110" s="265" t="s">
        <v>126</v>
      </c>
      <c r="C110" s="265" t="s">
        <v>126</v>
      </c>
      <c r="D110" s="265" t="s">
        <v>126</v>
      </c>
      <c r="E110" s="265" t="s">
        <v>126</v>
      </c>
      <c r="F110" s="265" t="s">
        <v>126</v>
      </c>
      <c r="G110" s="265" t="s">
        <v>126</v>
      </c>
      <c r="H110" s="265" t="s">
        <v>126</v>
      </c>
      <c r="I110" s="266" t="s">
        <v>126</v>
      </c>
    </row>
    <row r="111" spans="1:9" s="122" customFormat="1" ht="30" customHeight="1">
      <c r="A111" s="117" t="s">
        <v>2</v>
      </c>
      <c r="B111" s="118" t="s">
        <v>570</v>
      </c>
      <c r="C111" s="118" t="s">
        <v>571</v>
      </c>
      <c r="D111" s="118" t="s">
        <v>572</v>
      </c>
      <c r="E111" s="118" t="s">
        <v>573</v>
      </c>
      <c r="F111" s="118" t="s">
        <v>574</v>
      </c>
      <c r="G111" s="118" t="s">
        <v>575</v>
      </c>
      <c r="H111" s="118" t="s">
        <v>72</v>
      </c>
      <c r="I111" s="10" t="s">
        <v>4</v>
      </c>
    </row>
    <row r="112" spans="1:9" s="122" customFormat="1">
      <c r="A112" s="123" t="s">
        <v>27</v>
      </c>
      <c r="B112" s="6">
        <v>1</v>
      </c>
      <c r="C112" s="6">
        <v>0</v>
      </c>
      <c r="D112" s="6">
        <v>1</v>
      </c>
      <c r="E112" s="6">
        <v>0</v>
      </c>
      <c r="F112" s="6">
        <v>0</v>
      </c>
      <c r="G112" s="6">
        <v>0</v>
      </c>
      <c r="H112" s="6">
        <v>0</v>
      </c>
      <c r="I112" s="44">
        <f>SUM(B112:H112)</f>
        <v>2</v>
      </c>
    </row>
    <row r="113" spans="1:9" s="122" customFormat="1" ht="12.75" customHeight="1">
      <c r="A113" s="123" t="s">
        <v>28</v>
      </c>
      <c r="B113" s="6">
        <v>1</v>
      </c>
      <c r="C113" s="6">
        <v>1</v>
      </c>
      <c r="D113" s="6">
        <v>3</v>
      </c>
      <c r="E113" s="6">
        <v>5</v>
      </c>
      <c r="F113" s="6">
        <v>0</v>
      </c>
      <c r="G113" s="6">
        <v>0</v>
      </c>
      <c r="H113" s="6">
        <v>0</v>
      </c>
      <c r="I113" s="44">
        <f t="shared" ref="I113:I115" si="12">SUM(B113:H113)</f>
        <v>10</v>
      </c>
    </row>
    <row r="114" spans="1:9" s="122" customFormat="1" ht="12.75" customHeight="1">
      <c r="A114" s="123" t="s">
        <v>29</v>
      </c>
      <c r="B114" s="6">
        <v>2</v>
      </c>
      <c r="C114" s="6">
        <v>1</v>
      </c>
      <c r="D114" s="6">
        <v>2</v>
      </c>
      <c r="E114" s="6">
        <v>2</v>
      </c>
      <c r="F114" s="6">
        <v>0</v>
      </c>
      <c r="G114" s="6">
        <v>0</v>
      </c>
      <c r="H114" s="6">
        <v>1</v>
      </c>
      <c r="I114" s="44">
        <f t="shared" si="12"/>
        <v>8</v>
      </c>
    </row>
    <row r="115" spans="1:9" s="122" customFormat="1">
      <c r="A115" s="123" t="s">
        <v>43</v>
      </c>
      <c r="B115" s="6">
        <v>0</v>
      </c>
      <c r="C115" s="6">
        <v>1</v>
      </c>
      <c r="D115" s="6">
        <v>1</v>
      </c>
      <c r="E115" s="6">
        <v>1</v>
      </c>
      <c r="F115" s="6">
        <v>0</v>
      </c>
      <c r="G115" s="6">
        <v>0</v>
      </c>
      <c r="H115" s="6">
        <v>0</v>
      </c>
      <c r="I115" s="44">
        <f t="shared" si="12"/>
        <v>3</v>
      </c>
    </row>
    <row r="116" spans="1:9" s="122" customFormat="1" ht="13.5" thickBot="1">
      <c r="A116" s="68" t="s">
        <v>169</v>
      </c>
      <c r="B116" s="42">
        <f>SUM(B112:B115)</f>
        <v>4</v>
      </c>
      <c r="C116" s="42">
        <f>SUM(C112:C115)</f>
        <v>3</v>
      </c>
      <c r="D116" s="42">
        <f>SUM(D112:D115)</f>
        <v>7</v>
      </c>
      <c r="E116" s="42">
        <f>SUM(E112:E115)</f>
        <v>8</v>
      </c>
      <c r="F116" s="42">
        <f>SUM(F112:F115)</f>
        <v>0</v>
      </c>
      <c r="G116" s="42">
        <f>SUM(G112:G115)</f>
        <v>0</v>
      </c>
      <c r="H116" s="42">
        <f>SUM(H112:H115)</f>
        <v>1</v>
      </c>
      <c r="I116" s="43">
        <f>SUM(I112:I115)</f>
        <v>23</v>
      </c>
    </row>
    <row r="117" spans="1:9" s="122" customFormat="1">
      <c r="A117" s="34"/>
      <c r="B117" s="34"/>
      <c r="C117" s="34"/>
      <c r="D117" s="34"/>
      <c r="E117" s="34"/>
      <c r="F117" s="34"/>
      <c r="G117" s="34"/>
      <c r="H117" s="34"/>
      <c r="I117" s="34"/>
    </row>
    <row r="118" spans="1:9" s="122" customFormat="1" ht="13.5" thickBot="1">
      <c r="A118" s="34"/>
      <c r="B118" s="34"/>
      <c r="C118" s="34"/>
      <c r="D118" s="34"/>
      <c r="E118" s="34"/>
      <c r="F118" s="34"/>
      <c r="G118" s="34"/>
      <c r="H118" s="34"/>
      <c r="I118" s="34"/>
    </row>
    <row r="119" spans="1:9" s="122" customFormat="1" ht="13.5" thickBot="1">
      <c r="A119" s="264" t="s">
        <v>576</v>
      </c>
      <c r="B119" s="265" t="s">
        <v>126</v>
      </c>
      <c r="C119" s="265" t="s">
        <v>126</v>
      </c>
      <c r="D119" s="265" t="s">
        <v>126</v>
      </c>
      <c r="E119" s="265" t="s">
        <v>126</v>
      </c>
      <c r="F119" s="265" t="s">
        <v>126</v>
      </c>
      <c r="G119" s="265" t="s">
        <v>126</v>
      </c>
      <c r="H119" s="265" t="s">
        <v>126</v>
      </c>
      <c r="I119" s="266" t="s">
        <v>126</v>
      </c>
    </row>
    <row r="120" spans="1:9" s="122" customFormat="1" ht="30" customHeight="1">
      <c r="A120" s="117" t="s">
        <v>2</v>
      </c>
      <c r="B120" s="118" t="s">
        <v>570</v>
      </c>
      <c r="C120" s="118" t="s">
        <v>571</v>
      </c>
      <c r="D120" s="118" t="s">
        <v>572</v>
      </c>
      <c r="E120" s="118" t="s">
        <v>573</v>
      </c>
      <c r="F120" s="118" t="s">
        <v>574</v>
      </c>
      <c r="G120" s="118" t="s">
        <v>575</v>
      </c>
      <c r="H120" s="118" t="s">
        <v>72</v>
      </c>
      <c r="I120" s="10" t="s">
        <v>4</v>
      </c>
    </row>
    <row r="121" spans="1:9" s="122" customFormat="1">
      <c r="A121" s="123" t="s">
        <v>27</v>
      </c>
      <c r="B121" s="6">
        <v>1</v>
      </c>
      <c r="C121" s="6">
        <v>0</v>
      </c>
      <c r="D121" s="6">
        <v>0</v>
      </c>
      <c r="E121" s="6">
        <v>1</v>
      </c>
      <c r="F121" s="6">
        <v>0</v>
      </c>
      <c r="G121" s="6">
        <v>0</v>
      </c>
      <c r="H121" s="6">
        <v>0</v>
      </c>
      <c r="I121" s="44">
        <f>SUM(B121:H121)</f>
        <v>2</v>
      </c>
    </row>
    <row r="122" spans="1:9" s="122" customFormat="1" ht="12.75" customHeight="1">
      <c r="A122" s="124" t="s">
        <v>174</v>
      </c>
      <c r="B122" s="6">
        <v>1</v>
      </c>
      <c r="C122" s="6">
        <v>0</v>
      </c>
      <c r="D122" s="6">
        <v>1</v>
      </c>
      <c r="E122" s="6">
        <v>3</v>
      </c>
      <c r="F122" s="6">
        <v>2</v>
      </c>
      <c r="G122" s="6">
        <v>0</v>
      </c>
      <c r="H122" s="6">
        <v>0</v>
      </c>
      <c r="I122" s="44">
        <f t="shared" ref="I122:I124" si="13">SUM(B122:H122)</f>
        <v>7</v>
      </c>
    </row>
    <row r="123" spans="1:9" s="122" customFormat="1" ht="12.75" customHeight="1">
      <c r="A123" s="124" t="s">
        <v>175</v>
      </c>
      <c r="B123" s="6">
        <v>2</v>
      </c>
      <c r="C123" s="6">
        <v>2</v>
      </c>
      <c r="D123" s="6">
        <v>0</v>
      </c>
      <c r="E123" s="6">
        <v>5</v>
      </c>
      <c r="F123" s="6">
        <v>1</v>
      </c>
      <c r="G123" s="6">
        <v>0</v>
      </c>
      <c r="H123" s="6">
        <v>0</v>
      </c>
      <c r="I123" s="44">
        <f t="shared" si="13"/>
        <v>10</v>
      </c>
    </row>
    <row r="124" spans="1:9" s="122" customFormat="1">
      <c r="A124" s="123" t="s">
        <v>43</v>
      </c>
      <c r="B124" s="6">
        <v>0</v>
      </c>
      <c r="C124" s="6">
        <v>2</v>
      </c>
      <c r="D124" s="6">
        <v>0</v>
      </c>
      <c r="E124" s="6">
        <v>0</v>
      </c>
      <c r="F124" s="6">
        <v>0</v>
      </c>
      <c r="G124" s="6">
        <v>0</v>
      </c>
      <c r="H124" s="6">
        <v>0</v>
      </c>
      <c r="I124" s="44">
        <f t="shared" si="13"/>
        <v>2</v>
      </c>
    </row>
    <row r="125" spans="1:9" s="122" customFormat="1" ht="13.5" thickBot="1">
      <c r="A125" s="68" t="s">
        <v>169</v>
      </c>
      <c r="B125" s="42">
        <f>SUM(B121:B124)</f>
        <v>4</v>
      </c>
      <c r="C125" s="42">
        <f>SUM(C121:C124)</f>
        <v>4</v>
      </c>
      <c r="D125" s="42">
        <f>SUM(D121:D124)</f>
        <v>1</v>
      </c>
      <c r="E125" s="42">
        <f>SUM(E121:E124)</f>
        <v>9</v>
      </c>
      <c r="F125" s="42">
        <f>SUM(F121:F124)</f>
        <v>3</v>
      </c>
      <c r="G125" s="42">
        <f>SUM(G121:G124)</f>
        <v>0</v>
      </c>
      <c r="H125" s="42">
        <f>SUM(H121:H124)</f>
        <v>0</v>
      </c>
      <c r="I125" s="43">
        <f>SUM(I121:I124)</f>
        <v>21</v>
      </c>
    </row>
    <row r="126" spans="1:9" s="122" customFormat="1">
      <c r="A126" s="34"/>
      <c r="B126" s="34"/>
      <c r="C126" s="34"/>
      <c r="D126" s="34"/>
      <c r="E126" s="34"/>
      <c r="F126" s="34"/>
      <c r="G126" s="34"/>
      <c r="H126" s="34"/>
      <c r="I126" s="34"/>
    </row>
    <row r="127" spans="1:9" s="122" customFormat="1" ht="13.5" thickBot="1">
      <c r="A127" s="34"/>
      <c r="B127" s="34"/>
      <c r="C127" s="34"/>
      <c r="D127" s="34"/>
      <c r="E127" s="34"/>
      <c r="F127" s="34"/>
      <c r="G127" s="34"/>
      <c r="H127" s="34"/>
      <c r="I127" s="34"/>
    </row>
    <row r="128" spans="1:9" s="122" customFormat="1" ht="13.5" thickBot="1">
      <c r="A128" s="264" t="s">
        <v>577</v>
      </c>
      <c r="B128" s="265" t="s">
        <v>126</v>
      </c>
      <c r="C128" s="265" t="s">
        <v>126</v>
      </c>
      <c r="D128" s="265" t="s">
        <v>126</v>
      </c>
      <c r="E128" s="265" t="s">
        <v>126</v>
      </c>
      <c r="F128" s="265" t="s">
        <v>126</v>
      </c>
      <c r="G128" s="265" t="s">
        <v>126</v>
      </c>
      <c r="H128" s="265" t="s">
        <v>126</v>
      </c>
      <c r="I128" s="266" t="s">
        <v>126</v>
      </c>
    </row>
    <row r="129" spans="1:10" s="122" customFormat="1" ht="30" customHeight="1">
      <c r="A129" s="117" t="s">
        <v>2</v>
      </c>
      <c r="B129" s="118" t="s">
        <v>570</v>
      </c>
      <c r="C129" s="118" t="s">
        <v>571</v>
      </c>
      <c r="D129" s="118" t="s">
        <v>572</v>
      </c>
      <c r="E129" s="118" t="s">
        <v>573</v>
      </c>
      <c r="F129" s="118" t="s">
        <v>574</v>
      </c>
      <c r="G129" s="118" t="s">
        <v>575</v>
      </c>
      <c r="H129" s="118" t="s">
        <v>72</v>
      </c>
      <c r="I129" s="10" t="s">
        <v>4</v>
      </c>
    </row>
    <row r="130" spans="1:10" s="122" customFormat="1">
      <c r="A130" s="123" t="s">
        <v>27</v>
      </c>
      <c r="B130" s="6">
        <v>0</v>
      </c>
      <c r="C130" s="6">
        <v>2</v>
      </c>
      <c r="D130" s="6">
        <v>1</v>
      </c>
      <c r="E130" s="6">
        <v>0</v>
      </c>
      <c r="F130" s="6">
        <v>0</v>
      </c>
      <c r="G130" s="6">
        <v>0</v>
      </c>
      <c r="H130" s="6">
        <v>0</v>
      </c>
      <c r="I130" s="44">
        <f>SUM(B130:H130)</f>
        <v>3</v>
      </c>
    </row>
    <row r="131" spans="1:10" s="122" customFormat="1" ht="12.75" customHeight="1">
      <c r="A131" s="124" t="s">
        <v>174</v>
      </c>
      <c r="B131" s="6">
        <v>1</v>
      </c>
      <c r="C131" s="6">
        <v>4</v>
      </c>
      <c r="D131" s="6">
        <v>4</v>
      </c>
      <c r="E131" s="6">
        <v>1</v>
      </c>
      <c r="F131" s="6">
        <v>0</v>
      </c>
      <c r="G131" s="6">
        <v>0</v>
      </c>
      <c r="H131" s="6">
        <v>1</v>
      </c>
      <c r="I131" s="44">
        <f t="shared" ref="I131:I133" si="14">SUM(B131:H131)</f>
        <v>11</v>
      </c>
    </row>
    <row r="132" spans="1:10" s="122" customFormat="1" ht="12.75" customHeight="1">
      <c r="A132" s="124" t="s">
        <v>175</v>
      </c>
      <c r="B132" s="6">
        <v>1</v>
      </c>
      <c r="C132" s="6">
        <v>1</v>
      </c>
      <c r="D132" s="6">
        <v>1</v>
      </c>
      <c r="E132" s="6">
        <v>0</v>
      </c>
      <c r="F132" s="6">
        <v>0</v>
      </c>
      <c r="G132" s="6">
        <v>1</v>
      </c>
      <c r="H132" s="6">
        <v>0</v>
      </c>
      <c r="I132" s="44">
        <f t="shared" si="14"/>
        <v>4</v>
      </c>
    </row>
    <row r="133" spans="1:10" s="122" customFormat="1">
      <c r="A133" s="123" t="s">
        <v>43</v>
      </c>
      <c r="B133" s="6">
        <v>0</v>
      </c>
      <c r="C133" s="6">
        <v>1</v>
      </c>
      <c r="D133" s="6">
        <v>1</v>
      </c>
      <c r="E133" s="6">
        <v>1</v>
      </c>
      <c r="F133" s="6">
        <v>0</v>
      </c>
      <c r="G133" s="6">
        <v>0</v>
      </c>
      <c r="H133" s="6">
        <v>0</v>
      </c>
      <c r="I133" s="44">
        <f t="shared" si="14"/>
        <v>3</v>
      </c>
    </row>
    <row r="134" spans="1:10" s="122" customFormat="1" ht="13.5" thickBot="1">
      <c r="A134" s="68" t="s">
        <v>169</v>
      </c>
      <c r="B134" s="42">
        <f>SUM(B130:B133)</f>
        <v>2</v>
      </c>
      <c r="C134" s="42">
        <f>SUM(C130:C133)</f>
        <v>8</v>
      </c>
      <c r="D134" s="42">
        <f>SUM(D130:D133)</f>
        <v>7</v>
      </c>
      <c r="E134" s="42">
        <f>SUM(E130:E133)</f>
        <v>2</v>
      </c>
      <c r="F134" s="42">
        <f>SUM(F130:F133)</f>
        <v>0</v>
      </c>
      <c r="G134" s="42">
        <f>SUM(G130:G133)</f>
        <v>1</v>
      </c>
      <c r="H134" s="42">
        <f>SUM(H130:H133)</f>
        <v>1</v>
      </c>
      <c r="I134" s="43">
        <f>SUM(I130:I133)</f>
        <v>21</v>
      </c>
    </row>
    <row r="135" spans="1:10" s="122" customFormat="1">
      <c r="A135" s="34"/>
      <c r="B135" s="34"/>
      <c r="C135" s="34"/>
      <c r="D135" s="34"/>
      <c r="E135" s="34"/>
      <c r="F135" s="34"/>
      <c r="G135" s="34"/>
      <c r="H135" s="34"/>
      <c r="I135" s="34"/>
    </row>
    <row r="136" spans="1:10" s="122" customFormat="1" ht="13.5" thickBot="1">
      <c r="A136" s="34"/>
      <c r="B136" s="34"/>
      <c r="C136" s="34"/>
      <c r="D136" s="34"/>
      <c r="E136" s="34"/>
      <c r="F136" s="34"/>
      <c r="G136" s="34"/>
      <c r="H136" s="34"/>
      <c r="I136" s="34"/>
    </row>
    <row r="137" spans="1:10" s="122" customFormat="1" ht="13.5" thickBot="1">
      <c r="A137" s="264" t="s">
        <v>578</v>
      </c>
      <c r="B137" s="276"/>
      <c r="C137" s="276"/>
      <c r="D137" s="276"/>
      <c r="E137" s="276"/>
      <c r="F137" s="276"/>
      <c r="G137" s="276"/>
      <c r="H137" s="276"/>
      <c r="I137" s="276"/>
      <c r="J137" s="277"/>
    </row>
    <row r="138" spans="1:10" s="122" customFormat="1" ht="30" customHeight="1">
      <c r="A138" s="117" t="s">
        <v>2</v>
      </c>
      <c r="B138" s="118" t="s">
        <v>242</v>
      </c>
      <c r="C138" s="109">
        <v>0</v>
      </c>
      <c r="D138" s="118" t="s">
        <v>243</v>
      </c>
      <c r="E138" s="118" t="s">
        <v>244</v>
      </c>
      <c r="F138" s="118" t="s">
        <v>245</v>
      </c>
      <c r="G138" s="118" t="s">
        <v>246</v>
      </c>
      <c r="H138" s="118" t="s">
        <v>247</v>
      </c>
      <c r="I138" s="118" t="s">
        <v>72</v>
      </c>
      <c r="J138" s="10" t="s">
        <v>4</v>
      </c>
    </row>
    <row r="139" spans="1:10" s="122" customFormat="1">
      <c r="A139" s="123" t="s">
        <v>27</v>
      </c>
      <c r="B139" s="105">
        <v>0</v>
      </c>
      <c r="C139" s="105">
        <v>0</v>
      </c>
      <c r="D139" s="105">
        <v>1</v>
      </c>
      <c r="E139" s="105">
        <v>1</v>
      </c>
      <c r="F139" s="105">
        <v>0</v>
      </c>
      <c r="G139" s="105">
        <v>0</v>
      </c>
      <c r="H139" s="105">
        <v>0</v>
      </c>
      <c r="I139" s="105">
        <v>0</v>
      </c>
      <c r="J139" s="44">
        <f t="shared" ref="J139:J142" si="15">SUM(B139:I139)</f>
        <v>2</v>
      </c>
    </row>
    <row r="140" spans="1:10" s="122" customFormat="1" ht="12.75" customHeight="1">
      <c r="A140" s="124" t="s">
        <v>174</v>
      </c>
      <c r="B140" s="105">
        <v>0</v>
      </c>
      <c r="C140" s="105">
        <v>2</v>
      </c>
      <c r="D140" s="105">
        <v>2</v>
      </c>
      <c r="E140" s="105">
        <v>4</v>
      </c>
      <c r="F140" s="105">
        <v>2</v>
      </c>
      <c r="G140" s="105">
        <v>1</v>
      </c>
      <c r="H140" s="105">
        <v>0</v>
      </c>
      <c r="I140" s="105">
        <v>1</v>
      </c>
      <c r="J140" s="44">
        <f t="shared" si="15"/>
        <v>12</v>
      </c>
    </row>
    <row r="141" spans="1:10" s="122" customFormat="1" ht="12.75" customHeight="1">
      <c r="A141" s="124" t="s">
        <v>175</v>
      </c>
      <c r="B141" s="105">
        <v>0</v>
      </c>
      <c r="C141" s="105">
        <v>0</v>
      </c>
      <c r="D141" s="105">
        <v>3</v>
      </c>
      <c r="E141" s="105">
        <v>6</v>
      </c>
      <c r="F141" s="105">
        <v>0</v>
      </c>
      <c r="G141" s="105">
        <v>0</v>
      </c>
      <c r="H141" s="105">
        <v>0</v>
      </c>
      <c r="I141" s="105">
        <v>0</v>
      </c>
      <c r="J141" s="44">
        <f t="shared" si="15"/>
        <v>9</v>
      </c>
    </row>
    <row r="142" spans="1:10" s="122" customFormat="1">
      <c r="A142" s="123" t="s">
        <v>43</v>
      </c>
      <c r="B142" s="105">
        <v>0</v>
      </c>
      <c r="C142" s="105">
        <v>0</v>
      </c>
      <c r="D142" s="105">
        <v>0</v>
      </c>
      <c r="E142" s="105">
        <v>1</v>
      </c>
      <c r="F142" s="105">
        <v>0</v>
      </c>
      <c r="G142" s="105">
        <v>0</v>
      </c>
      <c r="H142" s="105">
        <v>0</v>
      </c>
      <c r="I142" s="105">
        <v>0</v>
      </c>
      <c r="J142" s="44">
        <f t="shared" si="15"/>
        <v>1</v>
      </c>
    </row>
    <row r="143" spans="1:10" s="122" customFormat="1" ht="13.5" thickBot="1">
      <c r="A143" s="68" t="s">
        <v>169</v>
      </c>
      <c r="B143" s="42">
        <f>SUM(B139:B142)</f>
        <v>0</v>
      </c>
      <c r="C143" s="42">
        <f>SUM(C139:C142)</f>
        <v>2</v>
      </c>
      <c r="D143" s="42">
        <f>SUM(D139:D142)</f>
        <v>6</v>
      </c>
      <c r="E143" s="42">
        <f>SUM(E139:E142)</f>
        <v>12</v>
      </c>
      <c r="F143" s="42">
        <f>SUM(F139:F142)</f>
        <v>2</v>
      </c>
      <c r="G143" s="42">
        <f>SUM(G139:G142)</f>
        <v>1</v>
      </c>
      <c r="H143" s="42">
        <f>SUM(H139:H142)</f>
        <v>0</v>
      </c>
      <c r="I143" s="42">
        <f>SUM(I139:I142)</f>
        <v>1</v>
      </c>
      <c r="J143" s="43">
        <f>SUM(J139:J142)</f>
        <v>24</v>
      </c>
    </row>
    <row r="144" spans="1:10" s="122" customFormat="1">
      <c r="A144" s="34"/>
      <c r="B144" s="34"/>
      <c r="C144" s="34"/>
      <c r="D144" s="34"/>
      <c r="E144" s="34"/>
      <c r="F144" s="34"/>
      <c r="G144" s="34"/>
      <c r="H144" s="34"/>
      <c r="I144" s="34"/>
    </row>
    <row r="145" spans="1:10" s="122" customFormat="1" ht="13.5" thickBot="1">
      <c r="A145" s="34"/>
      <c r="B145" s="34"/>
      <c r="C145" s="34"/>
      <c r="D145" s="34"/>
      <c r="E145" s="34"/>
      <c r="F145" s="34"/>
      <c r="G145" s="34"/>
      <c r="H145" s="34"/>
      <c r="I145" s="34"/>
    </row>
    <row r="146" spans="1:10" s="113" customFormat="1" ht="13.5" thickBot="1">
      <c r="A146" s="264" t="s">
        <v>753</v>
      </c>
      <c r="B146" s="276"/>
      <c r="C146" s="276"/>
      <c r="D146" s="276"/>
      <c r="E146" s="276"/>
      <c r="F146" s="276"/>
      <c r="G146" s="276"/>
      <c r="H146" s="276"/>
      <c r="I146" s="276"/>
      <c r="J146" s="277"/>
    </row>
    <row r="147" spans="1:10" s="113" customFormat="1" ht="30" customHeight="1">
      <c r="A147" s="117" t="s">
        <v>2</v>
      </c>
      <c r="B147" s="118" t="s">
        <v>242</v>
      </c>
      <c r="C147" s="109">
        <v>0</v>
      </c>
      <c r="D147" s="118" t="s">
        <v>243</v>
      </c>
      <c r="E147" s="118" t="s">
        <v>244</v>
      </c>
      <c r="F147" s="118" t="s">
        <v>245</v>
      </c>
      <c r="G147" s="118" t="s">
        <v>246</v>
      </c>
      <c r="H147" s="118" t="s">
        <v>247</v>
      </c>
      <c r="I147" s="118" t="s">
        <v>72</v>
      </c>
      <c r="J147" s="10" t="s">
        <v>4</v>
      </c>
    </row>
    <row r="148" spans="1:10" s="113" customFormat="1">
      <c r="A148" s="123" t="s">
        <v>27</v>
      </c>
      <c r="B148" s="105">
        <v>0</v>
      </c>
      <c r="C148" s="105">
        <v>2</v>
      </c>
      <c r="D148" s="105">
        <v>3</v>
      </c>
      <c r="E148" s="105">
        <v>3</v>
      </c>
      <c r="F148" s="105">
        <v>1</v>
      </c>
      <c r="G148" s="105">
        <v>0</v>
      </c>
      <c r="H148" s="105">
        <v>0</v>
      </c>
      <c r="I148" s="105">
        <v>0</v>
      </c>
      <c r="J148" s="44">
        <f t="shared" ref="J148:J150" si="16">SUM(B148:I148)</f>
        <v>9</v>
      </c>
    </row>
    <row r="149" spans="1:10" s="113" customFormat="1" ht="12.75" customHeight="1">
      <c r="A149" s="124" t="s">
        <v>174</v>
      </c>
      <c r="B149" s="105">
        <v>0</v>
      </c>
      <c r="C149" s="105">
        <v>5</v>
      </c>
      <c r="D149" s="105">
        <v>7</v>
      </c>
      <c r="E149" s="105">
        <v>12</v>
      </c>
      <c r="F149" s="105">
        <v>11</v>
      </c>
      <c r="G149" s="105">
        <v>3</v>
      </c>
      <c r="H149" s="105">
        <v>0</v>
      </c>
      <c r="I149" s="105">
        <v>2</v>
      </c>
      <c r="J149" s="44">
        <f t="shared" si="16"/>
        <v>40</v>
      </c>
    </row>
    <row r="150" spans="1:10" s="113" customFormat="1" ht="12.75" customHeight="1">
      <c r="A150" s="124" t="s">
        <v>175</v>
      </c>
      <c r="B150" s="105">
        <v>0</v>
      </c>
      <c r="C150" s="105">
        <v>5</v>
      </c>
      <c r="D150" s="105">
        <v>7</v>
      </c>
      <c r="E150" s="105">
        <v>9</v>
      </c>
      <c r="F150" s="105">
        <v>7</v>
      </c>
      <c r="G150" s="105">
        <v>1</v>
      </c>
      <c r="H150" s="105">
        <v>1</v>
      </c>
      <c r="I150" s="105">
        <v>1</v>
      </c>
      <c r="J150" s="44">
        <f t="shared" si="16"/>
        <v>31</v>
      </c>
    </row>
    <row r="151" spans="1:10" s="113" customFormat="1" ht="13.5" thickBot="1">
      <c r="A151" s="68" t="s">
        <v>169</v>
      </c>
      <c r="B151" s="42">
        <f t="shared" ref="B151:J151" si="17">SUM(B148:B150)</f>
        <v>0</v>
      </c>
      <c r="C151" s="42">
        <f t="shared" si="17"/>
        <v>12</v>
      </c>
      <c r="D151" s="42">
        <f t="shared" si="17"/>
        <v>17</v>
      </c>
      <c r="E151" s="42">
        <f t="shared" si="17"/>
        <v>24</v>
      </c>
      <c r="F151" s="42">
        <f t="shared" si="17"/>
        <v>19</v>
      </c>
      <c r="G151" s="42">
        <f t="shared" si="17"/>
        <v>4</v>
      </c>
      <c r="H151" s="42">
        <f t="shared" si="17"/>
        <v>1</v>
      </c>
      <c r="I151" s="42">
        <f t="shared" si="17"/>
        <v>3</v>
      </c>
      <c r="J151" s="43">
        <f t="shared" si="17"/>
        <v>80</v>
      </c>
    </row>
    <row r="152" spans="1:10" s="113" customFormat="1">
      <c r="A152" s="34"/>
      <c r="B152" s="34"/>
      <c r="C152" s="34"/>
      <c r="D152" s="34"/>
      <c r="E152" s="34"/>
      <c r="F152" s="34"/>
      <c r="G152" s="34"/>
      <c r="H152" s="34"/>
      <c r="I152" s="34"/>
    </row>
    <row r="153" spans="1:10" s="113" customFormat="1" ht="13.5" thickBot="1">
      <c r="A153" s="34"/>
      <c r="B153" s="34"/>
      <c r="C153" s="34"/>
      <c r="D153" s="34"/>
      <c r="E153" s="34"/>
      <c r="F153" s="34"/>
      <c r="G153" s="34"/>
      <c r="H153" s="34"/>
      <c r="I153" s="34"/>
    </row>
    <row r="154" spans="1:10" s="113" customFormat="1" ht="13.5" thickBot="1">
      <c r="A154" s="264" t="s">
        <v>579</v>
      </c>
      <c r="B154" s="276"/>
      <c r="C154" s="276"/>
      <c r="D154" s="276"/>
      <c r="E154" s="276"/>
      <c r="F154" s="276"/>
      <c r="G154" s="276"/>
      <c r="H154" s="276"/>
      <c r="I154" s="277"/>
    </row>
    <row r="155" spans="1:10" s="113" customFormat="1" ht="30" customHeight="1">
      <c r="A155" s="182" t="s">
        <v>2</v>
      </c>
      <c r="B155" s="118" t="s">
        <v>87</v>
      </c>
      <c r="C155" s="197" t="s">
        <v>580</v>
      </c>
      <c r="D155" s="197" t="s">
        <v>581</v>
      </c>
      <c r="E155" s="197" t="s">
        <v>582</v>
      </c>
      <c r="F155" s="197" t="s">
        <v>583</v>
      </c>
      <c r="G155" s="197" t="s">
        <v>584</v>
      </c>
      <c r="H155" s="197" t="s">
        <v>585</v>
      </c>
      <c r="I155" s="10" t="s">
        <v>4</v>
      </c>
    </row>
    <row r="156" spans="1:10" s="113" customFormat="1">
      <c r="A156" s="115" t="s">
        <v>538</v>
      </c>
      <c r="B156" s="6">
        <v>15</v>
      </c>
      <c r="C156" s="6">
        <v>1</v>
      </c>
      <c r="D156" s="6">
        <v>8</v>
      </c>
      <c r="E156" s="6">
        <v>1</v>
      </c>
      <c r="F156" s="6">
        <v>3</v>
      </c>
      <c r="G156" s="6">
        <v>2</v>
      </c>
      <c r="H156" s="6">
        <v>1</v>
      </c>
      <c r="I156" s="44">
        <f>SUM(B156:H156)</f>
        <v>31</v>
      </c>
    </row>
    <row r="157" spans="1:10" s="113" customFormat="1">
      <c r="A157" s="115" t="s">
        <v>539</v>
      </c>
      <c r="B157" s="6">
        <v>2</v>
      </c>
      <c r="C157" s="6">
        <v>1</v>
      </c>
      <c r="D157" s="6">
        <v>3</v>
      </c>
      <c r="E157" s="6">
        <v>0</v>
      </c>
      <c r="F157" s="6">
        <v>0</v>
      </c>
      <c r="G157" s="6">
        <v>0</v>
      </c>
      <c r="H157" s="6">
        <v>0</v>
      </c>
      <c r="I157" s="44">
        <f t="shared" ref="I157:I158" si="18">SUM(B157:H157)</f>
        <v>6</v>
      </c>
    </row>
    <row r="158" spans="1:10" s="113" customFormat="1" ht="13.5" thickBot="1">
      <c r="A158" s="209" t="s">
        <v>540</v>
      </c>
      <c r="B158" s="210">
        <v>2</v>
      </c>
      <c r="C158" s="210">
        <v>1</v>
      </c>
      <c r="D158" s="210">
        <v>2</v>
      </c>
      <c r="E158" s="210">
        <v>0</v>
      </c>
      <c r="F158" s="210">
        <v>0</v>
      </c>
      <c r="G158" s="210">
        <v>1</v>
      </c>
      <c r="H158" s="210">
        <v>1</v>
      </c>
      <c r="I158" s="211">
        <f t="shared" si="18"/>
        <v>7</v>
      </c>
    </row>
    <row r="159" spans="1:10" s="113" customFormat="1">
      <c r="A159" s="34"/>
      <c r="B159" s="34"/>
      <c r="C159" s="34"/>
      <c r="D159" s="34"/>
      <c r="E159" s="34"/>
      <c r="F159" s="34"/>
      <c r="G159" s="34"/>
      <c r="H159" s="34"/>
      <c r="I159" s="34"/>
    </row>
    <row r="160" spans="1:10" s="113" customFormat="1" ht="13.5" thickBot="1">
      <c r="A160" s="34"/>
      <c r="B160" s="34"/>
      <c r="C160" s="34"/>
      <c r="D160" s="34"/>
      <c r="E160" s="34"/>
      <c r="F160" s="34"/>
      <c r="G160" s="34"/>
      <c r="H160" s="34"/>
      <c r="I160" s="34"/>
    </row>
    <row r="161" spans="1:9" s="122" customFormat="1" ht="13.5" thickBot="1">
      <c r="A161" s="264" t="s">
        <v>586</v>
      </c>
      <c r="B161" s="265" t="s">
        <v>127</v>
      </c>
      <c r="C161" s="265" t="s">
        <v>127</v>
      </c>
      <c r="D161" s="265" t="s">
        <v>127</v>
      </c>
      <c r="E161" s="265" t="s">
        <v>127</v>
      </c>
      <c r="F161" s="265" t="s">
        <v>127</v>
      </c>
      <c r="G161" s="265" t="s">
        <v>127</v>
      </c>
      <c r="H161" s="265" t="s">
        <v>127</v>
      </c>
      <c r="I161" s="266" t="s">
        <v>127</v>
      </c>
    </row>
    <row r="162" spans="1:9" s="122" customFormat="1" ht="30" customHeight="1">
      <c r="A162" s="117" t="s">
        <v>2</v>
      </c>
      <c r="B162" s="118" t="s">
        <v>87</v>
      </c>
      <c r="C162" s="118" t="s">
        <v>515</v>
      </c>
      <c r="D162" s="118" t="s">
        <v>516</v>
      </c>
      <c r="E162" s="118" t="s">
        <v>517</v>
      </c>
      <c r="F162" s="118" t="s">
        <v>518</v>
      </c>
      <c r="G162" s="118" t="s">
        <v>114</v>
      </c>
      <c r="H162" s="118" t="s">
        <v>115</v>
      </c>
      <c r="I162" s="10" t="s">
        <v>4</v>
      </c>
    </row>
    <row r="163" spans="1:9" s="122" customFormat="1">
      <c r="A163" s="123" t="s">
        <v>27</v>
      </c>
      <c r="B163" s="6">
        <v>2</v>
      </c>
      <c r="C163" s="6">
        <v>0</v>
      </c>
      <c r="D163" s="6">
        <v>0</v>
      </c>
      <c r="E163" s="6">
        <v>0</v>
      </c>
      <c r="F163" s="6">
        <v>0</v>
      </c>
      <c r="G163" s="6">
        <v>0</v>
      </c>
      <c r="H163" s="6">
        <v>0</v>
      </c>
      <c r="I163" s="44">
        <f>SUM(B163:H163)</f>
        <v>2</v>
      </c>
    </row>
    <row r="164" spans="1:9" s="122" customFormat="1" ht="12.75" customHeight="1">
      <c r="A164" s="123" t="s">
        <v>28</v>
      </c>
      <c r="B164" s="6">
        <v>0</v>
      </c>
      <c r="C164" s="6">
        <v>0</v>
      </c>
      <c r="D164" s="6">
        <v>5</v>
      </c>
      <c r="E164" s="6">
        <v>1</v>
      </c>
      <c r="F164" s="6">
        <v>2</v>
      </c>
      <c r="G164" s="6">
        <v>1</v>
      </c>
      <c r="H164" s="6">
        <v>0</v>
      </c>
      <c r="I164" s="44">
        <f t="shared" ref="I164:I166" si="19">SUM(B164:H164)</f>
        <v>9</v>
      </c>
    </row>
    <row r="165" spans="1:9" s="122" customFormat="1" ht="12.75" customHeight="1">
      <c r="A165" s="123" t="s">
        <v>29</v>
      </c>
      <c r="B165" s="6">
        <v>2</v>
      </c>
      <c r="C165" s="6">
        <v>0</v>
      </c>
      <c r="D165" s="6">
        <v>2</v>
      </c>
      <c r="E165" s="6">
        <v>1</v>
      </c>
      <c r="F165" s="6">
        <v>2</v>
      </c>
      <c r="G165" s="6">
        <v>0</v>
      </c>
      <c r="H165" s="6">
        <v>0</v>
      </c>
      <c r="I165" s="44">
        <f t="shared" si="19"/>
        <v>7</v>
      </c>
    </row>
    <row r="166" spans="1:9" s="122" customFormat="1">
      <c r="A166" s="123" t="s">
        <v>43</v>
      </c>
      <c r="B166" s="6">
        <v>2</v>
      </c>
      <c r="C166" s="6">
        <v>0</v>
      </c>
      <c r="D166" s="6">
        <v>1</v>
      </c>
      <c r="E166" s="6">
        <v>0</v>
      </c>
      <c r="F166" s="6">
        <v>0</v>
      </c>
      <c r="G166" s="6">
        <v>0</v>
      </c>
      <c r="H166" s="6">
        <v>0</v>
      </c>
      <c r="I166" s="44">
        <f t="shared" si="19"/>
        <v>3</v>
      </c>
    </row>
    <row r="167" spans="1:9" s="122" customFormat="1" ht="13.5" thickBot="1">
      <c r="A167" s="68" t="s">
        <v>169</v>
      </c>
      <c r="B167" s="42">
        <f>SUM(B163:B166)</f>
        <v>6</v>
      </c>
      <c r="C167" s="42">
        <f>SUM(C163:C166)</f>
        <v>0</v>
      </c>
      <c r="D167" s="42">
        <f>SUM(D163:D166)</f>
        <v>8</v>
      </c>
      <c r="E167" s="42">
        <f>SUM(E163:E166)</f>
        <v>2</v>
      </c>
      <c r="F167" s="42">
        <f>SUM(F163:F166)</f>
        <v>4</v>
      </c>
      <c r="G167" s="42">
        <f>SUM(G163:G166)</f>
        <v>1</v>
      </c>
      <c r="H167" s="42">
        <f>SUM(H163:H166)</f>
        <v>0</v>
      </c>
      <c r="I167" s="43">
        <f>SUM(I163:I166)</f>
        <v>21</v>
      </c>
    </row>
    <row r="168" spans="1:9" s="122" customFormat="1">
      <c r="A168" s="34"/>
      <c r="B168" s="34"/>
      <c r="C168" s="34"/>
      <c r="D168" s="34"/>
      <c r="E168" s="34"/>
      <c r="F168" s="34"/>
      <c r="G168" s="34"/>
      <c r="H168" s="34"/>
      <c r="I168" s="34"/>
    </row>
    <row r="169" spans="1:9" s="122" customFormat="1" ht="13.5" thickBot="1">
      <c r="A169" s="34"/>
      <c r="B169" s="34"/>
      <c r="C169" s="34"/>
      <c r="D169" s="34"/>
      <c r="E169" s="34"/>
      <c r="F169" s="34"/>
      <c r="G169" s="34"/>
      <c r="H169" s="34"/>
      <c r="I169" s="34"/>
    </row>
    <row r="170" spans="1:9" s="122" customFormat="1" ht="13.5" thickBot="1">
      <c r="A170" s="264" t="s">
        <v>587</v>
      </c>
      <c r="B170" s="265" t="s">
        <v>127</v>
      </c>
      <c r="C170" s="265" t="s">
        <v>127</v>
      </c>
      <c r="D170" s="265" t="s">
        <v>127</v>
      </c>
      <c r="E170" s="265" t="s">
        <v>127</v>
      </c>
      <c r="F170" s="265" t="s">
        <v>127</v>
      </c>
      <c r="G170" s="265" t="s">
        <v>127</v>
      </c>
      <c r="H170" s="265" t="s">
        <v>127</v>
      </c>
      <c r="I170" s="266" t="s">
        <v>127</v>
      </c>
    </row>
    <row r="171" spans="1:9" s="122" customFormat="1" ht="30" customHeight="1">
      <c r="A171" s="117" t="s">
        <v>2</v>
      </c>
      <c r="B171" s="118" t="s">
        <v>87</v>
      </c>
      <c r="C171" s="118" t="s">
        <v>515</v>
      </c>
      <c r="D171" s="118" t="s">
        <v>516</v>
      </c>
      <c r="E171" s="118" t="s">
        <v>517</v>
      </c>
      <c r="F171" s="118" t="s">
        <v>518</v>
      </c>
      <c r="G171" s="118" t="s">
        <v>114</v>
      </c>
      <c r="H171" s="118" t="s">
        <v>115</v>
      </c>
      <c r="I171" s="10" t="s">
        <v>4</v>
      </c>
    </row>
    <row r="172" spans="1:9" s="122" customFormat="1">
      <c r="A172" s="123" t="s">
        <v>27</v>
      </c>
      <c r="B172" s="6">
        <v>2</v>
      </c>
      <c r="C172" s="6">
        <v>0</v>
      </c>
      <c r="D172" s="6">
        <v>0</v>
      </c>
      <c r="E172" s="6">
        <v>0</v>
      </c>
      <c r="F172" s="6">
        <v>0</v>
      </c>
      <c r="G172" s="6">
        <v>1</v>
      </c>
      <c r="H172" s="6">
        <v>0</v>
      </c>
      <c r="I172" s="44">
        <f>SUM(B172:H172)</f>
        <v>3</v>
      </c>
    </row>
    <row r="173" spans="1:9" s="122" customFormat="1" ht="12.75" customHeight="1">
      <c r="A173" s="124" t="s">
        <v>174</v>
      </c>
      <c r="B173" s="6">
        <v>2</v>
      </c>
      <c r="C173" s="6">
        <v>0</v>
      </c>
      <c r="D173" s="6">
        <v>0</v>
      </c>
      <c r="E173" s="6">
        <v>2</v>
      </c>
      <c r="F173" s="6">
        <v>1</v>
      </c>
      <c r="G173" s="6">
        <v>1</v>
      </c>
      <c r="H173" s="6">
        <v>0</v>
      </c>
      <c r="I173" s="44">
        <f t="shared" ref="I173:I175" si="20">SUM(B173:H173)</f>
        <v>6</v>
      </c>
    </row>
    <row r="174" spans="1:9" s="122" customFormat="1" ht="12.75" customHeight="1">
      <c r="A174" s="124" t="s">
        <v>175</v>
      </c>
      <c r="B174" s="6">
        <v>3</v>
      </c>
      <c r="C174" s="6">
        <v>0</v>
      </c>
      <c r="D174" s="6">
        <v>0</v>
      </c>
      <c r="E174" s="6">
        <v>2</v>
      </c>
      <c r="F174" s="6">
        <v>2</v>
      </c>
      <c r="G174" s="6">
        <v>1</v>
      </c>
      <c r="H174" s="6">
        <v>0</v>
      </c>
      <c r="I174" s="44">
        <f t="shared" si="20"/>
        <v>8</v>
      </c>
    </row>
    <row r="175" spans="1:9" s="122" customFormat="1">
      <c r="A175" s="123" t="s">
        <v>43</v>
      </c>
      <c r="B175" s="6">
        <v>0</v>
      </c>
      <c r="C175" s="6">
        <v>1</v>
      </c>
      <c r="D175" s="6">
        <v>0</v>
      </c>
      <c r="E175" s="6">
        <v>1</v>
      </c>
      <c r="F175" s="6">
        <v>0</v>
      </c>
      <c r="G175" s="6">
        <v>0</v>
      </c>
      <c r="H175" s="6">
        <v>0</v>
      </c>
      <c r="I175" s="44">
        <f t="shared" si="20"/>
        <v>2</v>
      </c>
    </row>
    <row r="176" spans="1:9" s="122" customFormat="1" ht="13.5" thickBot="1">
      <c r="A176" s="68" t="s">
        <v>169</v>
      </c>
      <c r="B176" s="42">
        <f>SUM(B172:B175)</f>
        <v>7</v>
      </c>
      <c r="C176" s="42">
        <f>SUM(C172:C175)</f>
        <v>1</v>
      </c>
      <c r="D176" s="42">
        <f>SUM(D172:D175)</f>
        <v>0</v>
      </c>
      <c r="E176" s="42">
        <f>SUM(E172:E175)</f>
        <v>5</v>
      </c>
      <c r="F176" s="42">
        <f>SUM(F172:F175)</f>
        <v>3</v>
      </c>
      <c r="G176" s="42">
        <f>SUM(G172:G175)</f>
        <v>3</v>
      </c>
      <c r="H176" s="42">
        <f>SUM(H172:H175)</f>
        <v>0</v>
      </c>
      <c r="I176" s="43">
        <f>SUM(I172:I175)</f>
        <v>19</v>
      </c>
    </row>
    <row r="177" spans="1:9" s="122" customFormat="1">
      <c r="A177" s="34"/>
      <c r="B177" s="34"/>
      <c r="C177" s="34"/>
      <c r="D177" s="34"/>
      <c r="E177" s="34"/>
      <c r="F177" s="34"/>
      <c r="G177" s="34"/>
      <c r="H177" s="34"/>
      <c r="I177" s="34"/>
    </row>
    <row r="178" spans="1:9" s="122" customFormat="1" ht="13.5" thickBot="1">
      <c r="A178" s="34"/>
      <c r="B178" s="34"/>
      <c r="C178" s="34"/>
      <c r="D178" s="34"/>
      <c r="E178" s="34"/>
      <c r="F178" s="34"/>
      <c r="G178" s="34"/>
      <c r="H178" s="34"/>
      <c r="I178" s="34"/>
    </row>
    <row r="179" spans="1:9" s="122" customFormat="1" ht="13.5" thickBot="1">
      <c r="A179" s="264" t="s">
        <v>588</v>
      </c>
      <c r="B179" s="265" t="s">
        <v>127</v>
      </c>
      <c r="C179" s="265" t="s">
        <v>127</v>
      </c>
      <c r="D179" s="265" t="s">
        <v>127</v>
      </c>
      <c r="E179" s="265" t="s">
        <v>127</v>
      </c>
      <c r="F179" s="265" t="s">
        <v>127</v>
      </c>
      <c r="G179" s="265" t="s">
        <v>127</v>
      </c>
      <c r="H179" s="265" t="s">
        <v>127</v>
      </c>
      <c r="I179" s="266" t="s">
        <v>127</v>
      </c>
    </row>
    <row r="180" spans="1:9" s="122" customFormat="1" ht="30" customHeight="1">
      <c r="A180" s="117" t="s">
        <v>2</v>
      </c>
      <c r="B180" s="118" t="s">
        <v>87</v>
      </c>
      <c r="C180" s="118" t="s">
        <v>515</v>
      </c>
      <c r="D180" s="118" t="s">
        <v>516</v>
      </c>
      <c r="E180" s="118" t="s">
        <v>517</v>
      </c>
      <c r="F180" s="118" t="s">
        <v>518</v>
      </c>
      <c r="G180" s="118" t="s">
        <v>114</v>
      </c>
      <c r="H180" s="118" t="s">
        <v>115</v>
      </c>
      <c r="I180" s="10" t="s">
        <v>4</v>
      </c>
    </row>
    <row r="181" spans="1:9" s="122" customFormat="1">
      <c r="A181" s="123" t="s">
        <v>27</v>
      </c>
      <c r="B181" s="6">
        <v>2</v>
      </c>
      <c r="C181" s="6">
        <v>0</v>
      </c>
      <c r="D181" s="6">
        <v>1</v>
      </c>
      <c r="E181" s="6">
        <v>0</v>
      </c>
      <c r="F181" s="6">
        <v>0</v>
      </c>
      <c r="G181" s="6">
        <v>0</v>
      </c>
      <c r="H181" s="6">
        <v>0</v>
      </c>
      <c r="I181" s="44">
        <f>SUM(B181:H181)</f>
        <v>3</v>
      </c>
    </row>
    <row r="182" spans="1:9" s="122" customFormat="1" ht="12.75" customHeight="1">
      <c r="A182" s="124" t="s">
        <v>174</v>
      </c>
      <c r="B182" s="6">
        <v>5</v>
      </c>
      <c r="C182" s="6">
        <v>0</v>
      </c>
      <c r="D182" s="6">
        <v>3</v>
      </c>
      <c r="E182" s="6">
        <v>0</v>
      </c>
      <c r="F182" s="6">
        <v>3</v>
      </c>
      <c r="G182" s="6">
        <v>0</v>
      </c>
      <c r="H182" s="6">
        <v>0</v>
      </c>
      <c r="I182" s="44">
        <f t="shared" ref="I182:I184" si="21">SUM(B182:H182)</f>
        <v>11</v>
      </c>
    </row>
    <row r="183" spans="1:9" s="122" customFormat="1" ht="12.75" customHeight="1">
      <c r="A183" s="124" t="s">
        <v>175</v>
      </c>
      <c r="B183" s="6">
        <v>1</v>
      </c>
      <c r="C183" s="6">
        <v>0</v>
      </c>
      <c r="D183" s="6">
        <v>3</v>
      </c>
      <c r="E183" s="6">
        <v>0</v>
      </c>
      <c r="F183" s="6">
        <v>0</v>
      </c>
      <c r="G183" s="6">
        <v>0</v>
      </c>
      <c r="H183" s="6">
        <v>0</v>
      </c>
      <c r="I183" s="44">
        <f t="shared" si="21"/>
        <v>4</v>
      </c>
    </row>
    <row r="184" spans="1:9" s="122" customFormat="1">
      <c r="A184" s="123" t="s">
        <v>43</v>
      </c>
      <c r="B184" s="6">
        <v>1</v>
      </c>
      <c r="C184" s="6">
        <v>0</v>
      </c>
      <c r="D184" s="6">
        <v>1</v>
      </c>
      <c r="E184" s="6">
        <v>1</v>
      </c>
      <c r="F184" s="6">
        <v>0</v>
      </c>
      <c r="G184" s="6">
        <v>0</v>
      </c>
      <c r="H184" s="6">
        <v>0</v>
      </c>
      <c r="I184" s="44">
        <f t="shared" si="21"/>
        <v>3</v>
      </c>
    </row>
    <row r="185" spans="1:9" s="122" customFormat="1" ht="13.5" thickBot="1">
      <c r="A185" s="68" t="s">
        <v>169</v>
      </c>
      <c r="B185" s="42">
        <f>SUM(B181:B184)</f>
        <v>9</v>
      </c>
      <c r="C185" s="42">
        <f>SUM(C181:C184)</f>
        <v>0</v>
      </c>
      <c r="D185" s="42">
        <f>SUM(D181:D184)</f>
        <v>8</v>
      </c>
      <c r="E185" s="42">
        <f>SUM(E181:E184)</f>
        <v>1</v>
      </c>
      <c r="F185" s="42">
        <f>SUM(F181:F184)</f>
        <v>3</v>
      </c>
      <c r="G185" s="42">
        <f>SUM(G181:G184)</f>
        <v>0</v>
      </c>
      <c r="H185" s="42">
        <f>SUM(H181:H184)</f>
        <v>0</v>
      </c>
      <c r="I185" s="43">
        <f>SUM(I181:I184)</f>
        <v>21</v>
      </c>
    </row>
    <row r="186" spans="1:9" s="122" customFormat="1">
      <c r="A186" s="212"/>
      <c r="B186" s="212"/>
      <c r="C186" s="212"/>
      <c r="D186" s="212"/>
      <c r="E186" s="212"/>
      <c r="F186" s="212"/>
      <c r="G186" s="212"/>
      <c r="H186" s="213"/>
      <c r="I186" s="214"/>
    </row>
    <row r="187" spans="1:9" s="122" customFormat="1" ht="13.5" thickBot="1">
      <c r="A187" s="212"/>
      <c r="B187" s="212"/>
      <c r="C187" s="212"/>
      <c r="D187" s="212"/>
      <c r="E187" s="212"/>
      <c r="F187" s="212"/>
      <c r="G187" s="212"/>
      <c r="H187" s="213"/>
      <c r="I187" s="214"/>
    </row>
    <row r="188" spans="1:9" s="122" customFormat="1" ht="13.5" thickBot="1">
      <c r="A188" s="264" t="s">
        <v>589</v>
      </c>
      <c r="B188" s="265" t="s">
        <v>127</v>
      </c>
      <c r="C188" s="265" t="s">
        <v>127</v>
      </c>
      <c r="D188" s="265" t="s">
        <v>127</v>
      </c>
      <c r="E188" s="265" t="s">
        <v>127</v>
      </c>
      <c r="F188" s="265" t="s">
        <v>127</v>
      </c>
      <c r="G188" s="265" t="s">
        <v>127</v>
      </c>
      <c r="H188" s="265" t="s">
        <v>127</v>
      </c>
      <c r="I188" s="266" t="s">
        <v>127</v>
      </c>
    </row>
    <row r="189" spans="1:9" s="122" customFormat="1" ht="30" customHeight="1">
      <c r="A189" s="117" t="s">
        <v>2</v>
      </c>
      <c r="B189" s="118" t="s">
        <v>87</v>
      </c>
      <c r="C189" s="118" t="s">
        <v>225</v>
      </c>
      <c r="D189" s="118" t="s">
        <v>226</v>
      </c>
      <c r="E189" s="118" t="s">
        <v>227</v>
      </c>
      <c r="F189" s="118" t="s">
        <v>228</v>
      </c>
      <c r="G189" s="118" t="s">
        <v>114</v>
      </c>
      <c r="H189" s="118" t="s">
        <v>115</v>
      </c>
      <c r="I189" s="10" t="s">
        <v>4</v>
      </c>
    </row>
    <row r="190" spans="1:9" s="122" customFormat="1">
      <c r="A190" s="123" t="s">
        <v>27</v>
      </c>
      <c r="B190" s="105">
        <v>2</v>
      </c>
      <c r="C190" s="105">
        <v>0</v>
      </c>
      <c r="D190" s="105">
        <v>0</v>
      </c>
      <c r="E190" s="105">
        <v>0</v>
      </c>
      <c r="F190" s="105">
        <v>0</v>
      </c>
      <c r="G190" s="105">
        <v>0</v>
      </c>
      <c r="H190" s="105">
        <v>0</v>
      </c>
      <c r="I190" s="44">
        <f>SUM(B190:H190)</f>
        <v>2</v>
      </c>
    </row>
    <row r="191" spans="1:9" s="122" customFormat="1" ht="12.75" customHeight="1">
      <c r="A191" s="124" t="s">
        <v>174</v>
      </c>
      <c r="B191" s="105">
        <v>1</v>
      </c>
      <c r="C191" s="105">
        <v>1</v>
      </c>
      <c r="D191" s="105">
        <v>2</v>
      </c>
      <c r="E191" s="105">
        <v>3</v>
      </c>
      <c r="F191" s="105">
        <v>2</v>
      </c>
      <c r="G191" s="105">
        <v>1</v>
      </c>
      <c r="H191" s="105">
        <v>1</v>
      </c>
      <c r="I191" s="44">
        <f t="shared" ref="I191:I193" si="22">SUM(B191:H191)</f>
        <v>11</v>
      </c>
    </row>
    <row r="192" spans="1:9" s="122" customFormat="1" ht="12.75" customHeight="1">
      <c r="A192" s="124" t="s">
        <v>175</v>
      </c>
      <c r="B192" s="105">
        <v>3</v>
      </c>
      <c r="C192" s="105">
        <v>0</v>
      </c>
      <c r="D192" s="105">
        <v>1</v>
      </c>
      <c r="E192" s="105">
        <v>1</v>
      </c>
      <c r="F192" s="105">
        <v>4</v>
      </c>
      <c r="G192" s="105">
        <v>0</v>
      </c>
      <c r="H192" s="105">
        <v>0</v>
      </c>
      <c r="I192" s="44">
        <f t="shared" si="22"/>
        <v>9</v>
      </c>
    </row>
    <row r="193" spans="1:9" s="122" customFormat="1">
      <c r="A193" s="123" t="s">
        <v>43</v>
      </c>
      <c r="B193" s="105">
        <v>1</v>
      </c>
      <c r="C193" s="105">
        <v>0</v>
      </c>
      <c r="D193" s="105">
        <v>0</v>
      </c>
      <c r="E193" s="105">
        <v>0</v>
      </c>
      <c r="F193" s="105">
        <v>0</v>
      </c>
      <c r="G193" s="105">
        <v>0</v>
      </c>
      <c r="H193" s="105">
        <v>0</v>
      </c>
      <c r="I193" s="44">
        <f t="shared" si="22"/>
        <v>1</v>
      </c>
    </row>
    <row r="194" spans="1:9" s="122" customFormat="1" ht="13.5" thickBot="1">
      <c r="A194" s="68" t="s">
        <v>169</v>
      </c>
      <c r="B194" s="42">
        <f>SUM(B190:B193)</f>
        <v>7</v>
      </c>
      <c r="C194" s="42">
        <f>SUM(C190:C193)</f>
        <v>1</v>
      </c>
      <c r="D194" s="42">
        <f>SUM(D190:D193)</f>
        <v>3</v>
      </c>
      <c r="E194" s="42">
        <f>SUM(E190:E193)</f>
        <v>4</v>
      </c>
      <c r="F194" s="42">
        <f>SUM(F190:F193)</f>
        <v>6</v>
      </c>
      <c r="G194" s="42">
        <f>SUM(G190:G193)</f>
        <v>1</v>
      </c>
      <c r="H194" s="42">
        <f>SUM(H190:H193)</f>
        <v>1</v>
      </c>
      <c r="I194" s="43">
        <f>SUM(I190:I193)</f>
        <v>23</v>
      </c>
    </row>
    <row r="195" spans="1:9" s="122" customFormat="1"/>
    <row r="196" spans="1:9" s="122" customFormat="1" ht="13.5" thickBot="1"/>
    <row r="197" spans="1:9" s="113" customFormat="1" ht="13.5" thickBot="1">
      <c r="A197" s="264" t="s">
        <v>754</v>
      </c>
      <c r="B197" s="265" t="s">
        <v>127</v>
      </c>
      <c r="C197" s="265" t="s">
        <v>127</v>
      </c>
      <c r="D197" s="265" t="s">
        <v>127</v>
      </c>
      <c r="E197" s="265" t="s">
        <v>127</v>
      </c>
      <c r="F197" s="265" t="s">
        <v>127</v>
      </c>
      <c r="G197" s="265" t="s">
        <v>127</v>
      </c>
      <c r="H197" s="265" t="s">
        <v>127</v>
      </c>
      <c r="I197" s="266" t="s">
        <v>127</v>
      </c>
    </row>
    <row r="198" spans="1:9" s="113" customFormat="1" ht="30" customHeight="1">
      <c r="A198" s="117" t="s">
        <v>2</v>
      </c>
      <c r="B198" s="118" t="s">
        <v>87</v>
      </c>
      <c r="C198" s="118" t="s">
        <v>225</v>
      </c>
      <c r="D198" s="118" t="s">
        <v>226</v>
      </c>
      <c r="E198" s="118" t="s">
        <v>227</v>
      </c>
      <c r="F198" s="118" t="s">
        <v>228</v>
      </c>
      <c r="G198" s="118" t="s">
        <v>114</v>
      </c>
      <c r="H198" s="118" t="s">
        <v>115</v>
      </c>
      <c r="I198" s="10" t="s">
        <v>4</v>
      </c>
    </row>
    <row r="199" spans="1:9" s="113" customFormat="1">
      <c r="A199" s="123" t="s">
        <v>27</v>
      </c>
      <c r="B199" s="105">
        <v>8</v>
      </c>
      <c r="C199" s="105">
        <v>0</v>
      </c>
      <c r="D199" s="105">
        <v>1</v>
      </c>
      <c r="E199" s="105">
        <v>0</v>
      </c>
      <c r="F199" s="105">
        <v>0</v>
      </c>
      <c r="G199" s="105">
        <v>1</v>
      </c>
      <c r="H199" s="105">
        <v>0</v>
      </c>
      <c r="I199" s="44">
        <f>SUM(B199:H199)</f>
        <v>10</v>
      </c>
    </row>
    <row r="200" spans="1:9" s="113" customFormat="1" ht="12.75" customHeight="1">
      <c r="A200" s="124" t="s">
        <v>174</v>
      </c>
      <c r="B200" s="105">
        <v>8</v>
      </c>
      <c r="C200" s="105">
        <v>1</v>
      </c>
      <c r="D200" s="105">
        <v>10</v>
      </c>
      <c r="E200" s="105">
        <v>6</v>
      </c>
      <c r="F200" s="105">
        <v>8</v>
      </c>
      <c r="G200" s="105">
        <v>3</v>
      </c>
      <c r="H200" s="105">
        <v>1</v>
      </c>
      <c r="I200" s="44">
        <f t="shared" ref="I200:I201" si="23">SUM(B200:H200)</f>
        <v>37</v>
      </c>
    </row>
    <row r="201" spans="1:9" s="113" customFormat="1" ht="12.75" customHeight="1">
      <c r="A201" s="124" t="s">
        <v>175</v>
      </c>
      <c r="B201" s="105">
        <v>9</v>
      </c>
      <c r="C201" s="105">
        <v>0</v>
      </c>
      <c r="D201" s="105">
        <v>6</v>
      </c>
      <c r="E201" s="105">
        <v>4</v>
      </c>
      <c r="F201" s="105">
        <v>8</v>
      </c>
      <c r="G201" s="105">
        <v>1</v>
      </c>
      <c r="H201" s="105">
        <v>0</v>
      </c>
      <c r="I201" s="44">
        <f t="shared" si="23"/>
        <v>28</v>
      </c>
    </row>
    <row r="202" spans="1:9" s="113" customFormat="1" ht="13.5" thickBot="1">
      <c r="A202" s="68" t="s">
        <v>169</v>
      </c>
      <c r="B202" s="42">
        <f t="shared" ref="B202:I202" si="24">SUM(B199:B201)</f>
        <v>25</v>
      </c>
      <c r="C202" s="42">
        <f t="shared" si="24"/>
        <v>1</v>
      </c>
      <c r="D202" s="42">
        <f t="shared" si="24"/>
        <v>17</v>
      </c>
      <c r="E202" s="42">
        <f t="shared" si="24"/>
        <v>10</v>
      </c>
      <c r="F202" s="42">
        <f t="shared" si="24"/>
        <v>16</v>
      </c>
      <c r="G202" s="42">
        <f t="shared" si="24"/>
        <v>5</v>
      </c>
      <c r="H202" s="42">
        <f t="shared" si="24"/>
        <v>1</v>
      </c>
      <c r="I202" s="43">
        <f t="shared" si="24"/>
        <v>75</v>
      </c>
    </row>
  </sheetData>
  <mergeCells count="25">
    <mergeCell ref="A170:I170"/>
    <mergeCell ref="A179:I179"/>
    <mergeCell ref="A188:I188"/>
    <mergeCell ref="A110:I110"/>
    <mergeCell ref="A119:I119"/>
    <mergeCell ref="A128:I128"/>
    <mergeCell ref="A137:J137"/>
    <mergeCell ref="A161:I161"/>
    <mergeCell ref="A16:H16"/>
    <mergeCell ref="A34:H34"/>
    <mergeCell ref="A43:H43"/>
    <mergeCell ref="A67:I67"/>
    <mergeCell ref="A25:H25"/>
    <mergeCell ref="A1:J1"/>
    <mergeCell ref="A7:J7"/>
    <mergeCell ref="A9:H9"/>
    <mergeCell ref="A60:I60"/>
    <mergeCell ref="A76:I76"/>
    <mergeCell ref="A85:I85"/>
    <mergeCell ref="A94:I94"/>
    <mergeCell ref="A197:I197"/>
    <mergeCell ref="A52:H52"/>
    <mergeCell ref="A146:J146"/>
    <mergeCell ref="A154:I154"/>
    <mergeCell ref="A103:I103"/>
  </mergeCells>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sheetPr codeName="Sheet75" enableFormatConditionsCalculation="0">
    <tabColor theme="0"/>
  </sheetPr>
  <dimension ref="A1:K187"/>
  <sheetViews>
    <sheetView zoomScaleNormal="100" workbookViewId="0">
      <pane ySplit="7" topLeftCell="A8" activePane="bottomLeft" state="frozen"/>
      <selection pane="bottomLeft" sqref="A1:K1"/>
    </sheetView>
  </sheetViews>
  <sheetFormatPr defaultColWidth="8.85546875" defaultRowHeight="12.75"/>
  <cols>
    <col min="1" max="1" width="22.140625" style="9" bestFit="1" customWidth="1"/>
    <col min="2" max="3" width="13.7109375" style="9" customWidth="1"/>
    <col min="4" max="4" width="11.28515625" style="9" bestFit="1" customWidth="1"/>
    <col min="5" max="5" width="13.140625" style="9" bestFit="1" customWidth="1"/>
    <col min="6" max="6" width="11.28515625" style="9" bestFit="1" customWidth="1"/>
    <col min="7" max="7" width="10.7109375" style="9" bestFit="1" customWidth="1"/>
    <col min="8" max="8" width="10.28515625" style="9" bestFit="1" customWidth="1"/>
    <col min="9" max="9" width="13.7109375" style="9" customWidth="1"/>
    <col min="10" max="11" width="10" style="9" bestFit="1" customWidth="1"/>
    <col min="12" max="12" width="11.42578125" style="9" bestFit="1" customWidth="1"/>
    <col min="13" max="16" width="7" style="9" bestFit="1" customWidth="1"/>
    <col min="17" max="17" width="10.140625" style="9" customWidth="1"/>
    <col min="18" max="18" width="11.140625" style="9" customWidth="1"/>
    <col min="19" max="20" width="8.85546875" style="9"/>
    <col min="21" max="21" width="12" style="9" customWidth="1"/>
    <col min="22" max="16384" width="8.85546875" style="9"/>
  </cols>
  <sheetData>
    <row r="1" spans="1:11" ht="35.1" customHeight="1" thickBot="1">
      <c r="A1" s="251" t="s">
        <v>318</v>
      </c>
      <c r="B1" s="260" t="s">
        <v>0</v>
      </c>
      <c r="C1" s="260" t="s">
        <v>0</v>
      </c>
      <c r="D1" s="260" t="s">
        <v>0</v>
      </c>
      <c r="E1" s="260" t="s">
        <v>0</v>
      </c>
      <c r="F1" s="260" t="s">
        <v>0</v>
      </c>
      <c r="G1" s="260" t="s">
        <v>0</v>
      </c>
      <c r="H1" s="260" t="s">
        <v>0</v>
      </c>
      <c r="I1" s="252"/>
      <c r="J1" s="252"/>
      <c r="K1" s="262"/>
    </row>
    <row r="2" spans="1:11" ht="15.75" thickBot="1">
      <c r="A2" s="54"/>
      <c r="B2" s="54"/>
      <c r="C2" s="54"/>
      <c r="D2" s="54"/>
      <c r="E2" s="54"/>
      <c r="F2" s="54"/>
      <c r="G2" s="54"/>
      <c r="H2" s="54"/>
    </row>
    <row r="3" spans="1:11" ht="15" customHeight="1">
      <c r="A3" s="18"/>
      <c r="B3" s="71"/>
      <c r="C3" s="19"/>
      <c r="D3" s="17" t="s">
        <v>163</v>
      </c>
      <c r="E3" s="233" t="s">
        <v>164</v>
      </c>
      <c r="F3" s="54"/>
      <c r="G3" s="54"/>
      <c r="H3" s="54"/>
    </row>
    <row r="4" spans="1:11" ht="14.25" customHeight="1">
      <c r="A4" s="4"/>
      <c r="B4" s="20"/>
      <c r="C4" s="21"/>
      <c r="D4" s="17" t="s">
        <v>163</v>
      </c>
      <c r="E4" s="234" t="s">
        <v>165</v>
      </c>
      <c r="F4" s="54"/>
      <c r="G4" s="54"/>
      <c r="H4" s="54"/>
    </row>
    <row r="5" spans="1:11" ht="14.25" customHeight="1" thickBot="1">
      <c r="A5" s="4"/>
      <c r="B5" s="4"/>
      <c r="C5" s="6"/>
      <c r="D5" s="17" t="s">
        <v>163</v>
      </c>
      <c r="E5" s="235" t="s">
        <v>166</v>
      </c>
      <c r="F5" s="54"/>
      <c r="G5" s="54"/>
      <c r="H5" s="54"/>
    </row>
    <row r="6" spans="1:11" ht="15">
      <c r="A6" s="54"/>
      <c r="B6" s="54"/>
      <c r="C6" s="54"/>
      <c r="D6" s="54"/>
      <c r="E6" s="54"/>
      <c r="F6" s="54"/>
      <c r="G6" s="54"/>
      <c r="H6" s="54"/>
    </row>
    <row r="7" spans="1:11" ht="18" customHeight="1">
      <c r="A7" s="301" t="s">
        <v>128</v>
      </c>
      <c r="B7" s="302"/>
      <c r="C7" s="302"/>
      <c r="D7" s="302"/>
      <c r="E7" s="302"/>
      <c r="F7" s="302"/>
      <c r="G7" s="302"/>
      <c r="H7" s="302"/>
      <c r="I7" s="303"/>
      <c r="J7" s="303"/>
      <c r="K7" s="303"/>
    </row>
    <row r="8" spans="1:11" s="34" customFormat="1" ht="15" thickBot="1">
      <c r="A8" s="73"/>
      <c r="B8" s="74"/>
      <c r="C8" s="74"/>
      <c r="D8" s="74"/>
      <c r="E8" s="74"/>
      <c r="F8" s="74"/>
      <c r="G8" s="74"/>
      <c r="H8" s="74"/>
    </row>
    <row r="9" spans="1:11" s="113" customFormat="1" ht="13.5" thickBot="1">
      <c r="A9" s="264" t="s">
        <v>590</v>
      </c>
      <c r="B9" s="276"/>
      <c r="C9" s="276"/>
      <c r="D9" s="276"/>
      <c r="E9" s="276"/>
      <c r="F9" s="276"/>
      <c r="G9" s="277"/>
    </row>
    <row r="10" spans="1:11" s="113" customFormat="1" ht="30" customHeight="1">
      <c r="A10" s="27" t="s">
        <v>2</v>
      </c>
      <c r="B10" s="65" t="s">
        <v>591</v>
      </c>
      <c r="C10" s="65" t="s">
        <v>592</v>
      </c>
      <c r="D10" s="65" t="s">
        <v>593</v>
      </c>
      <c r="E10" s="65" t="s">
        <v>594</v>
      </c>
      <c r="F10" s="65" t="s">
        <v>136</v>
      </c>
      <c r="G10" s="16" t="s">
        <v>4</v>
      </c>
    </row>
    <row r="11" spans="1:11" s="113" customFormat="1">
      <c r="A11" s="115" t="s">
        <v>538</v>
      </c>
      <c r="B11" s="6">
        <v>3</v>
      </c>
      <c r="C11" s="6">
        <v>1</v>
      </c>
      <c r="D11" s="6">
        <v>10</v>
      </c>
      <c r="E11" s="6">
        <v>3</v>
      </c>
      <c r="F11" s="6">
        <v>3</v>
      </c>
      <c r="G11" s="44">
        <f>SUM(B11:F11)</f>
        <v>20</v>
      </c>
    </row>
    <row r="12" spans="1:11" s="113" customFormat="1">
      <c r="A12" s="115" t="s">
        <v>539</v>
      </c>
      <c r="B12" s="6">
        <v>1</v>
      </c>
      <c r="C12" s="6">
        <v>2</v>
      </c>
      <c r="D12" s="6">
        <v>0</v>
      </c>
      <c r="E12" s="6">
        <v>1</v>
      </c>
      <c r="F12" s="6">
        <v>0</v>
      </c>
      <c r="G12" s="44">
        <f t="shared" ref="G12:G13" si="0">SUM(B12:F12)</f>
        <v>4</v>
      </c>
    </row>
    <row r="13" spans="1:11" s="113" customFormat="1" ht="13.5" thickBot="1">
      <c r="A13" s="209" t="s">
        <v>540</v>
      </c>
      <c r="B13" s="210">
        <v>0</v>
      </c>
      <c r="C13" s="210">
        <v>0</v>
      </c>
      <c r="D13" s="210">
        <v>1</v>
      </c>
      <c r="E13" s="210">
        <v>1</v>
      </c>
      <c r="F13" s="210">
        <v>2</v>
      </c>
      <c r="G13" s="211">
        <f t="shared" si="0"/>
        <v>4</v>
      </c>
    </row>
    <row r="14" spans="1:11" s="34" customFormat="1" ht="14.25">
      <c r="A14" s="73"/>
      <c r="B14" s="74"/>
      <c r="C14" s="74"/>
      <c r="D14" s="74"/>
      <c r="E14" s="74"/>
      <c r="F14" s="74"/>
      <c r="G14" s="74"/>
      <c r="H14" s="74"/>
    </row>
    <row r="15" spans="1:11" s="34" customFormat="1" ht="15" thickBot="1">
      <c r="A15" s="73"/>
      <c r="B15" s="74"/>
      <c r="C15" s="74"/>
      <c r="D15" s="74"/>
      <c r="E15" s="74"/>
      <c r="F15" s="74"/>
      <c r="G15" s="74"/>
      <c r="H15" s="74"/>
    </row>
    <row r="16" spans="1:11" s="122" customFormat="1" ht="13.5" thickBot="1">
      <c r="A16" s="264" t="s">
        <v>595</v>
      </c>
      <c r="B16" s="265"/>
      <c r="C16" s="265"/>
      <c r="D16" s="265"/>
      <c r="E16" s="265"/>
      <c r="F16" s="265"/>
      <c r="G16" s="265"/>
      <c r="H16" s="266"/>
    </row>
    <row r="17" spans="1:8" s="122" customFormat="1" ht="30" customHeight="1">
      <c r="A17" s="117" t="s">
        <v>2</v>
      </c>
      <c r="B17" s="118" t="s">
        <v>596</v>
      </c>
      <c r="C17" s="118" t="s">
        <v>597</v>
      </c>
      <c r="D17" s="118" t="s">
        <v>598</v>
      </c>
      <c r="E17" s="118" t="s">
        <v>599</v>
      </c>
      <c r="F17" s="118" t="s">
        <v>600</v>
      </c>
      <c r="G17" s="118" t="s">
        <v>129</v>
      </c>
      <c r="H17" s="10" t="s">
        <v>4</v>
      </c>
    </row>
    <row r="18" spans="1:8" s="122" customFormat="1">
      <c r="A18" s="123" t="s">
        <v>27</v>
      </c>
      <c r="B18" s="6">
        <v>1</v>
      </c>
      <c r="C18" s="6">
        <v>0</v>
      </c>
      <c r="D18" s="6">
        <v>1</v>
      </c>
      <c r="E18" s="6">
        <v>0</v>
      </c>
      <c r="F18" s="6">
        <v>0</v>
      </c>
      <c r="G18" s="6">
        <v>1</v>
      </c>
      <c r="H18" s="44">
        <f>SUM(B18:G18)</f>
        <v>3</v>
      </c>
    </row>
    <row r="19" spans="1:8" s="122" customFormat="1" ht="12.75" customHeight="1">
      <c r="A19" s="123" t="s">
        <v>28</v>
      </c>
      <c r="B19" s="6">
        <v>3</v>
      </c>
      <c r="C19" s="6">
        <v>1</v>
      </c>
      <c r="D19" s="6">
        <v>1</v>
      </c>
      <c r="E19" s="6">
        <v>1</v>
      </c>
      <c r="F19" s="6">
        <v>0</v>
      </c>
      <c r="G19" s="6">
        <v>5</v>
      </c>
      <c r="H19" s="44">
        <f t="shared" ref="H19:H22" si="1">SUM(B19:G19)</f>
        <v>11</v>
      </c>
    </row>
    <row r="20" spans="1:8" s="122" customFormat="1" ht="12.75" customHeight="1">
      <c r="A20" s="123" t="s">
        <v>29</v>
      </c>
      <c r="B20" s="6">
        <v>0</v>
      </c>
      <c r="C20" s="6">
        <v>3</v>
      </c>
      <c r="D20" s="6">
        <v>3</v>
      </c>
      <c r="E20" s="6">
        <v>1</v>
      </c>
      <c r="F20" s="6">
        <v>1</v>
      </c>
      <c r="G20" s="6">
        <v>1</v>
      </c>
      <c r="H20" s="44">
        <f t="shared" si="1"/>
        <v>9</v>
      </c>
    </row>
    <row r="21" spans="1:8" s="122" customFormat="1">
      <c r="A21" s="123" t="s">
        <v>30</v>
      </c>
      <c r="B21" s="6">
        <v>0</v>
      </c>
      <c r="C21" s="6">
        <v>1</v>
      </c>
      <c r="D21" s="6">
        <v>0</v>
      </c>
      <c r="E21" s="6">
        <v>0</v>
      </c>
      <c r="F21" s="6">
        <v>1</v>
      </c>
      <c r="G21" s="6">
        <v>2</v>
      </c>
      <c r="H21" s="44">
        <f t="shared" si="1"/>
        <v>4</v>
      </c>
    </row>
    <row r="22" spans="1:8" s="122" customFormat="1" ht="12.75" customHeight="1">
      <c r="A22" s="123" t="s">
        <v>43</v>
      </c>
      <c r="B22" s="6">
        <v>1</v>
      </c>
      <c r="C22" s="6">
        <v>2</v>
      </c>
      <c r="D22" s="6">
        <v>0</v>
      </c>
      <c r="E22" s="6">
        <v>0</v>
      </c>
      <c r="F22" s="6">
        <v>0</v>
      </c>
      <c r="G22" s="6">
        <v>0</v>
      </c>
      <c r="H22" s="44">
        <f t="shared" si="1"/>
        <v>3</v>
      </c>
    </row>
    <row r="23" spans="1:8" s="122" customFormat="1" ht="13.5" thickBot="1">
      <c r="A23" s="68" t="s">
        <v>169</v>
      </c>
      <c r="B23" s="42">
        <f>SUM(B18:B22)</f>
        <v>5</v>
      </c>
      <c r="C23" s="42">
        <f>SUM(C18:C22)</f>
        <v>7</v>
      </c>
      <c r="D23" s="42">
        <f>SUM(D18:D22)</f>
        <v>5</v>
      </c>
      <c r="E23" s="42">
        <f>SUM(E18:E22)</f>
        <v>2</v>
      </c>
      <c r="F23" s="42">
        <f>SUM(F18:F22)</f>
        <v>2</v>
      </c>
      <c r="G23" s="42">
        <f>SUM(G18:G22)</f>
        <v>9</v>
      </c>
      <c r="H23" s="43">
        <f>SUM(H18:H22)</f>
        <v>30</v>
      </c>
    </row>
    <row r="24" spans="1:8" s="34" customFormat="1" ht="14.25">
      <c r="A24" s="73"/>
      <c r="B24" s="74"/>
      <c r="C24" s="74"/>
      <c r="D24" s="74"/>
      <c r="E24" s="74"/>
      <c r="F24" s="74"/>
      <c r="G24" s="74"/>
      <c r="H24" s="74"/>
    </row>
    <row r="25" spans="1:8" s="34" customFormat="1" ht="15" thickBot="1">
      <c r="A25" s="73"/>
      <c r="B25" s="74"/>
      <c r="C25" s="74"/>
      <c r="D25" s="74"/>
      <c r="E25" s="74"/>
      <c r="F25" s="74"/>
      <c r="G25" s="74"/>
      <c r="H25" s="74"/>
    </row>
    <row r="26" spans="1:8" s="122" customFormat="1" ht="13.5" thickBot="1">
      <c r="A26" s="264" t="s">
        <v>601</v>
      </c>
      <c r="B26" s="265"/>
      <c r="C26" s="265"/>
      <c r="D26" s="265"/>
      <c r="E26" s="265"/>
      <c r="F26" s="265"/>
      <c r="G26" s="265"/>
      <c r="H26" s="266"/>
    </row>
    <row r="27" spans="1:8" s="122" customFormat="1" ht="30" customHeight="1">
      <c r="A27" s="117" t="s">
        <v>2</v>
      </c>
      <c r="B27" s="118" t="s">
        <v>596</v>
      </c>
      <c r="C27" s="118" t="s">
        <v>597</v>
      </c>
      <c r="D27" s="118" t="s">
        <v>598</v>
      </c>
      <c r="E27" s="118" t="s">
        <v>599</v>
      </c>
      <c r="F27" s="118" t="s">
        <v>600</v>
      </c>
      <c r="G27" s="118" t="s">
        <v>129</v>
      </c>
      <c r="H27" s="10" t="s">
        <v>4</v>
      </c>
    </row>
    <row r="28" spans="1:8" s="122" customFormat="1">
      <c r="A28" s="123" t="s">
        <v>27</v>
      </c>
      <c r="B28" s="6">
        <v>0</v>
      </c>
      <c r="C28" s="6">
        <v>1</v>
      </c>
      <c r="D28" s="6">
        <v>1</v>
      </c>
      <c r="E28" s="6">
        <v>1</v>
      </c>
      <c r="F28" s="6">
        <v>0</v>
      </c>
      <c r="G28" s="6">
        <v>0</v>
      </c>
      <c r="H28" s="44">
        <f>SUM(B28:G28)</f>
        <v>3</v>
      </c>
    </row>
    <row r="29" spans="1:8" s="122" customFormat="1" ht="12.75" customHeight="1">
      <c r="A29" s="124" t="s">
        <v>174</v>
      </c>
      <c r="B29" s="6">
        <v>1</v>
      </c>
      <c r="C29" s="6">
        <v>2</v>
      </c>
      <c r="D29" s="6">
        <v>2</v>
      </c>
      <c r="E29" s="6">
        <v>0</v>
      </c>
      <c r="F29" s="6">
        <v>0</v>
      </c>
      <c r="G29" s="6">
        <v>2</v>
      </c>
      <c r="H29" s="44">
        <f t="shared" ref="H29:H31" si="2">SUM(B29:G29)</f>
        <v>7</v>
      </c>
    </row>
    <row r="30" spans="1:8" s="122" customFormat="1" ht="12.75" customHeight="1">
      <c r="A30" s="124" t="s">
        <v>175</v>
      </c>
      <c r="B30" s="6">
        <v>3</v>
      </c>
      <c r="C30" s="6">
        <v>1</v>
      </c>
      <c r="D30" s="6">
        <v>2</v>
      </c>
      <c r="E30" s="6">
        <v>0</v>
      </c>
      <c r="F30" s="6">
        <v>1</v>
      </c>
      <c r="G30" s="6">
        <v>2</v>
      </c>
      <c r="H30" s="44">
        <f t="shared" si="2"/>
        <v>9</v>
      </c>
    </row>
    <row r="31" spans="1:8" s="122" customFormat="1">
      <c r="A31" s="123" t="s">
        <v>43</v>
      </c>
      <c r="B31" s="6">
        <v>0</v>
      </c>
      <c r="C31" s="6">
        <v>0</v>
      </c>
      <c r="D31" s="6">
        <v>0</v>
      </c>
      <c r="E31" s="6">
        <v>0</v>
      </c>
      <c r="F31" s="6">
        <v>0</v>
      </c>
      <c r="G31" s="6">
        <v>1</v>
      </c>
      <c r="H31" s="44">
        <f t="shared" si="2"/>
        <v>1</v>
      </c>
    </row>
    <row r="32" spans="1:8" s="122" customFormat="1" ht="13.5" thickBot="1">
      <c r="A32" s="68" t="s">
        <v>169</v>
      </c>
      <c r="B32" s="42">
        <f>SUM(B28:B31)</f>
        <v>4</v>
      </c>
      <c r="C32" s="42">
        <f>SUM(C28:C31)</f>
        <v>4</v>
      </c>
      <c r="D32" s="42">
        <f>SUM(D28:D31)</f>
        <v>5</v>
      </c>
      <c r="E32" s="42">
        <f>SUM(E28:E31)</f>
        <v>1</v>
      </c>
      <c r="F32" s="42">
        <f>SUM(F28:F31)</f>
        <v>1</v>
      </c>
      <c r="G32" s="42">
        <f>SUM(G28:G31)</f>
        <v>5</v>
      </c>
      <c r="H32" s="43">
        <f>SUM(H28:H31)</f>
        <v>20</v>
      </c>
    </row>
    <row r="33" spans="1:8" s="34" customFormat="1" ht="14.25">
      <c r="A33" s="73"/>
      <c r="B33" s="74"/>
      <c r="C33" s="74"/>
      <c r="D33" s="74"/>
      <c r="E33" s="74"/>
      <c r="F33" s="74"/>
      <c r="G33" s="74"/>
      <c r="H33" s="74"/>
    </row>
    <row r="34" spans="1:8" s="34" customFormat="1" ht="15" thickBot="1">
      <c r="A34" s="73"/>
      <c r="B34" s="74"/>
      <c r="C34" s="74"/>
      <c r="D34" s="74"/>
      <c r="E34" s="74"/>
      <c r="F34" s="74"/>
      <c r="G34" s="74"/>
      <c r="H34" s="74"/>
    </row>
    <row r="35" spans="1:8" s="122" customFormat="1" ht="13.5" thickBot="1">
      <c r="A35" s="264" t="s">
        <v>602</v>
      </c>
      <c r="B35" s="265"/>
      <c r="C35" s="265"/>
      <c r="D35" s="265"/>
      <c r="E35" s="265"/>
      <c r="F35" s="265"/>
      <c r="G35" s="265"/>
      <c r="H35" s="266"/>
    </row>
    <row r="36" spans="1:8" s="122" customFormat="1" ht="30" customHeight="1">
      <c r="A36" s="117" t="s">
        <v>2</v>
      </c>
      <c r="B36" s="118" t="s">
        <v>596</v>
      </c>
      <c r="C36" s="118" t="s">
        <v>597</v>
      </c>
      <c r="D36" s="118" t="s">
        <v>598</v>
      </c>
      <c r="E36" s="118" t="s">
        <v>599</v>
      </c>
      <c r="F36" s="118" t="s">
        <v>600</v>
      </c>
      <c r="G36" s="118" t="s">
        <v>129</v>
      </c>
      <c r="H36" s="10" t="s">
        <v>4</v>
      </c>
    </row>
    <row r="37" spans="1:8" s="122" customFormat="1">
      <c r="A37" s="123" t="s">
        <v>27</v>
      </c>
      <c r="B37" s="6">
        <v>2</v>
      </c>
      <c r="C37" s="6">
        <v>1</v>
      </c>
      <c r="D37" s="6">
        <v>1</v>
      </c>
      <c r="E37" s="6">
        <v>0</v>
      </c>
      <c r="F37" s="6">
        <v>0</v>
      </c>
      <c r="G37" s="6">
        <v>0</v>
      </c>
      <c r="H37" s="44">
        <f>SUM(B37:G37)</f>
        <v>4</v>
      </c>
    </row>
    <row r="38" spans="1:8" s="122" customFormat="1" ht="12.75" customHeight="1">
      <c r="A38" s="124" t="s">
        <v>174</v>
      </c>
      <c r="B38" s="6">
        <v>2</v>
      </c>
      <c r="C38" s="6">
        <v>4</v>
      </c>
      <c r="D38" s="6">
        <v>4</v>
      </c>
      <c r="E38" s="6">
        <v>1</v>
      </c>
      <c r="F38" s="6">
        <v>1</v>
      </c>
      <c r="G38" s="6">
        <v>3</v>
      </c>
      <c r="H38" s="44">
        <f t="shared" ref="H38:H40" si="3">SUM(B38:G38)</f>
        <v>15</v>
      </c>
    </row>
    <row r="39" spans="1:8" s="122" customFormat="1" ht="12.75" customHeight="1">
      <c r="A39" s="124" t="s">
        <v>175</v>
      </c>
      <c r="B39" s="6">
        <v>3</v>
      </c>
      <c r="C39" s="6">
        <v>1</v>
      </c>
      <c r="D39" s="6">
        <v>2</v>
      </c>
      <c r="E39" s="6">
        <v>0</v>
      </c>
      <c r="F39" s="6">
        <v>1</v>
      </c>
      <c r="G39" s="6">
        <v>0</v>
      </c>
      <c r="H39" s="44">
        <f t="shared" si="3"/>
        <v>7</v>
      </c>
    </row>
    <row r="40" spans="1:8" s="122" customFormat="1">
      <c r="A40" s="123" t="s">
        <v>43</v>
      </c>
      <c r="B40" s="6">
        <v>2</v>
      </c>
      <c r="C40" s="6">
        <v>1</v>
      </c>
      <c r="D40" s="6">
        <v>1</v>
      </c>
      <c r="E40" s="6">
        <v>0</v>
      </c>
      <c r="F40" s="6">
        <v>0</v>
      </c>
      <c r="G40" s="6">
        <v>2</v>
      </c>
      <c r="H40" s="44">
        <f t="shared" si="3"/>
        <v>6</v>
      </c>
    </row>
    <row r="41" spans="1:8" s="122" customFormat="1" ht="13.5" thickBot="1">
      <c r="A41" s="68" t="s">
        <v>169</v>
      </c>
      <c r="B41" s="42">
        <f>SUM(B37:B40)</f>
        <v>9</v>
      </c>
      <c r="C41" s="42">
        <f>SUM(C37:C40)</f>
        <v>7</v>
      </c>
      <c r="D41" s="42">
        <f>SUM(D37:D40)</f>
        <v>8</v>
      </c>
      <c r="E41" s="42">
        <f>SUM(E37:E40)</f>
        <v>1</v>
      </c>
      <c r="F41" s="42">
        <f>SUM(F37:F40)</f>
        <v>2</v>
      </c>
      <c r="G41" s="42">
        <f>SUM(G37:G40)</f>
        <v>5</v>
      </c>
      <c r="H41" s="43">
        <f>SUM(H37:H40)</f>
        <v>32</v>
      </c>
    </row>
    <row r="42" spans="1:8" s="122" customFormat="1"/>
    <row r="43" spans="1:8" s="122" customFormat="1" ht="13.5" thickBot="1"/>
    <row r="44" spans="1:8" s="122" customFormat="1" ht="13.5" thickBot="1">
      <c r="A44" s="264" t="s">
        <v>603</v>
      </c>
      <c r="B44" s="265"/>
      <c r="C44" s="265"/>
      <c r="D44" s="265"/>
      <c r="E44" s="265"/>
      <c r="F44" s="265"/>
      <c r="G44" s="265"/>
      <c r="H44" s="266"/>
    </row>
    <row r="45" spans="1:8" s="122" customFormat="1" ht="30" customHeight="1">
      <c r="A45" s="117" t="s">
        <v>2</v>
      </c>
      <c r="B45" s="118" t="s">
        <v>248</v>
      </c>
      <c r="C45" s="118" t="s">
        <v>249</v>
      </c>
      <c r="D45" s="118" t="s">
        <v>250</v>
      </c>
      <c r="E45" s="118" t="s">
        <v>251</v>
      </c>
      <c r="F45" s="118" t="s">
        <v>252</v>
      </c>
      <c r="G45" s="118" t="s">
        <v>129</v>
      </c>
      <c r="H45" s="10" t="s">
        <v>4</v>
      </c>
    </row>
    <row r="46" spans="1:8" s="122" customFormat="1">
      <c r="A46" s="123" t="s">
        <v>27</v>
      </c>
      <c r="B46" s="105">
        <v>1</v>
      </c>
      <c r="C46" s="105">
        <v>1</v>
      </c>
      <c r="D46" s="105">
        <v>0</v>
      </c>
      <c r="E46" s="105">
        <v>1</v>
      </c>
      <c r="F46" s="105">
        <v>0</v>
      </c>
      <c r="G46" s="105">
        <v>0</v>
      </c>
      <c r="H46" s="44">
        <f>SUM(B46:G46)</f>
        <v>3</v>
      </c>
    </row>
    <row r="47" spans="1:8" s="122" customFormat="1" ht="12.75" customHeight="1">
      <c r="A47" s="124" t="s">
        <v>174</v>
      </c>
      <c r="B47" s="105">
        <v>3</v>
      </c>
      <c r="C47" s="105">
        <v>4</v>
      </c>
      <c r="D47" s="105">
        <v>2</v>
      </c>
      <c r="E47" s="105">
        <v>0</v>
      </c>
      <c r="F47" s="105">
        <v>0</v>
      </c>
      <c r="G47" s="105">
        <v>2</v>
      </c>
      <c r="H47" s="44">
        <f t="shared" ref="H47:H49" si="4">SUM(B47:G47)</f>
        <v>11</v>
      </c>
    </row>
    <row r="48" spans="1:8" s="122" customFormat="1" ht="12.75" customHeight="1">
      <c r="A48" s="124" t="s">
        <v>175</v>
      </c>
      <c r="B48" s="105">
        <v>3</v>
      </c>
      <c r="C48" s="105">
        <v>1</v>
      </c>
      <c r="D48" s="105">
        <v>3</v>
      </c>
      <c r="E48" s="105">
        <v>0</v>
      </c>
      <c r="F48" s="105">
        <v>0</v>
      </c>
      <c r="G48" s="105">
        <v>3</v>
      </c>
      <c r="H48" s="44">
        <f t="shared" si="4"/>
        <v>10</v>
      </c>
    </row>
    <row r="49" spans="1:10" s="122" customFormat="1">
      <c r="A49" s="123" t="s">
        <v>43</v>
      </c>
      <c r="B49" s="105">
        <v>2</v>
      </c>
      <c r="C49" s="105">
        <v>0</v>
      </c>
      <c r="D49" s="105">
        <v>0</v>
      </c>
      <c r="E49" s="105">
        <v>0</v>
      </c>
      <c r="F49" s="105">
        <v>0</v>
      </c>
      <c r="G49" s="105">
        <v>0</v>
      </c>
      <c r="H49" s="44">
        <f t="shared" si="4"/>
        <v>2</v>
      </c>
    </row>
    <row r="50" spans="1:10" s="122" customFormat="1" ht="13.5" thickBot="1">
      <c r="A50" s="68" t="s">
        <v>169</v>
      </c>
      <c r="B50" s="42">
        <f>SUM(B46:B49)</f>
        <v>9</v>
      </c>
      <c r="C50" s="42">
        <f>SUM(C46:C49)</f>
        <v>6</v>
      </c>
      <c r="D50" s="42">
        <f>SUM(D46:D49)</f>
        <v>5</v>
      </c>
      <c r="E50" s="42">
        <f>SUM(E46:E49)</f>
        <v>1</v>
      </c>
      <c r="F50" s="42">
        <f>SUM(F46:F49)</f>
        <v>0</v>
      </c>
      <c r="G50" s="42">
        <f>SUM(G46:G49)</f>
        <v>5</v>
      </c>
      <c r="H50" s="43">
        <f>SUM(H46:H49)</f>
        <v>26</v>
      </c>
    </row>
    <row r="51" spans="1:10" s="122" customFormat="1"/>
    <row r="52" spans="1:10" s="122" customFormat="1" ht="13.5" thickBot="1"/>
    <row r="53" spans="1:10" s="113" customFormat="1" ht="13.5" thickBot="1">
      <c r="A53" s="264" t="s">
        <v>604</v>
      </c>
      <c r="B53" s="276"/>
      <c r="C53" s="276"/>
      <c r="D53" s="276"/>
      <c r="E53" s="276"/>
      <c r="F53" s="276"/>
      <c r="G53" s="276"/>
      <c r="H53" s="276"/>
      <c r="I53" s="277"/>
    </row>
    <row r="54" spans="1:10" s="113" customFormat="1" ht="30" customHeight="1">
      <c r="A54" s="27" t="s">
        <v>2</v>
      </c>
      <c r="B54" s="65" t="s">
        <v>605</v>
      </c>
      <c r="C54" s="65" t="s">
        <v>606</v>
      </c>
      <c r="D54" s="65" t="s">
        <v>607</v>
      </c>
      <c r="E54" s="65" t="s">
        <v>608</v>
      </c>
      <c r="F54" s="65" t="s">
        <v>609</v>
      </c>
      <c r="G54" s="65" t="s">
        <v>610</v>
      </c>
      <c r="H54" s="65" t="s">
        <v>611</v>
      </c>
      <c r="I54" s="16" t="s">
        <v>4</v>
      </c>
    </row>
    <row r="55" spans="1:10" s="113" customFormat="1">
      <c r="A55" s="115" t="s">
        <v>538</v>
      </c>
      <c r="B55" s="6">
        <v>1</v>
      </c>
      <c r="C55" s="6">
        <v>5</v>
      </c>
      <c r="D55" s="6">
        <v>2</v>
      </c>
      <c r="E55" s="6">
        <v>5</v>
      </c>
      <c r="F55" s="6">
        <v>2</v>
      </c>
      <c r="G55" s="6">
        <v>1</v>
      </c>
      <c r="H55" s="6">
        <v>4</v>
      </c>
      <c r="I55" s="44">
        <f>SUM(B55:H55)</f>
        <v>20</v>
      </c>
    </row>
    <row r="56" spans="1:10" s="113" customFormat="1">
      <c r="A56" s="115" t="s">
        <v>539</v>
      </c>
      <c r="B56" s="6">
        <v>0</v>
      </c>
      <c r="C56" s="6">
        <v>2</v>
      </c>
      <c r="D56" s="6">
        <v>1</v>
      </c>
      <c r="E56" s="6">
        <v>0</v>
      </c>
      <c r="F56" s="6">
        <v>0</v>
      </c>
      <c r="G56" s="6">
        <v>0</v>
      </c>
      <c r="H56" s="6">
        <v>1</v>
      </c>
      <c r="I56" s="44">
        <f t="shared" ref="I56:I57" si="5">SUM(B56:H56)</f>
        <v>4</v>
      </c>
    </row>
    <row r="57" spans="1:10" s="113" customFormat="1" ht="13.5" thickBot="1">
      <c r="A57" s="209" t="s">
        <v>540</v>
      </c>
      <c r="B57" s="210">
        <v>0</v>
      </c>
      <c r="C57" s="210">
        <v>0</v>
      </c>
      <c r="D57" s="210">
        <v>1</v>
      </c>
      <c r="E57" s="210">
        <v>1</v>
      </c>
      <c r="F57" s="210">
        <v>0</v>
      </c>
      <c r="G57" s="210">
        <v>1</v>
      </c>
      <c r="H57" s="210">
        <v>1</v>
      </c>
      <c r="I57" s="211">
        <f t="shared" si="5"/>
        <v>4</v>
      </c>
    </row>
    <row r="58" spans="1:10" s="113" customFormat="1"/>
    <row r="59" spans="1:10" s="113" customFormat="1" ht="13.5" thickBot="1"/>
    <row r="60" spans="1:10" s="122" customFormat="1" ht="13.5" thickBot="1">
      <c r="A60" s="264" t="s">
        <v>612</v>
      </c>
      <c r="B60" s="265" t="s">
        <v>130</v>
      </c>
      <c r="C60" s="265" t="s">
        <v>130</v>
      </c>
      <c r="D60" s="265" t="s">
        <v>130</v>
      </c>
      <c r="E60" s="265" t="s">
        <v>130</v>
      </c>
      <c r="F60" s="265" t="s">
        <v>130</v>
      </c>
      <c r="G60" s="265" t="s">
        <v>130</v>
      </c>
      <c r="H60" s="265" t="s">
        <v>130</v>
      </c>
      <c r="I60" s="265" t="s">
        <v>130</v>
      </c>
      <c r="J60" s="266" t="s">
        <v>130</v>
      </c>
    </row>
    <row r="61" spans="1:10" s="122" customFormat="1" ht="30" customHeight="1">
      <c r="A61" s="27" t="s">
        <v>2</v>
      </c>
      <c r="B61" s="65" t="s">
        <v>605</v>
      </c>
      <c r="C61" s="65" t="s">
        <v>606</v>
      </c>
      <c r="D61" s="65" t="s">
        <v>607</v>
      </c>
      <c r="E61" s="65" t="s">
        <v>608</v>
      </c>
      <c r="F61" s="65" t="s">
        <v>609</v>
      </c>
      <c r="G61" s="65" t="s">
        <v>610</v>
      </c>
      <c r="H61" s="65" t="s">
        <v>613</v>
      </c>
      <c r="I61" s="65" t="s">
        <v>614</v>
      </c>
      <c r="J61" s="16" t="s">
        <v>4</v>
      </c>
    </row>
    <row r="62" spans="1:10" s="122" customFormat="1">
      <c r="A62" s="123" t="s">
        <v>27</v>
      </c>
      <c r="B62" s="6">
        <v>0</v>
      </c>
      <c r="C62" s="6">
        <v>1</v>
      </c>
      <c r="D62" s="6">
        <v>1</v>
      </c>
      <c r="E62" s="6">
        <v>0</v>
      </c>
      <c r="F62" s="6">
        <v>1</v>
      </c>
      <c r="G62" s="6">
        <v>0</v>
      </c>
      <c r="H62" s="6">
        <v>0</v>
      </c>
      <c r="I62" s="6">
        <v>0</v>
      </c>
      <c r="J62" s="44">
        <f>SUM(B62:I62)</f>
        <v>3</v>
      </c>
    </row>
    <row r="63" spans="1:10" s="122" customFormat="1" ht="12.75" customHeight="1">
      <c r="A63" s="123" t="s">
        <v>28</v>
      </c>
      <c r="B63" s="6">
        <v>2</v>
      </c>
      <c r="C63" s="6">
        <v>1</v>
      </c>
      <c r="D63" s="6">
        <v>3</v>
      </c>
      <c r="E63" s="6">
        <v>1</v>
      </c>
      <c r="F63" s="6">
        <v>1</v>
      </c>
      <c r="G63" s="6">
        <v>0</v>
      </c>
      <c r="H63" s="6">
        <v>0</v>
      </c>
      <c r="I63" s="6">
        <v>0</v>
      </c>
      <c r="J63" s="44">
        <f t="shared" ref="J63:J65" si="6">SUM(B63:I63)</f>
        <v>8</v>
      </c>
    </row>
    <row r="64" spans="1:10" s="122" customFormat="1" ht="12.75" customHeight="1">
      <c r="A64" s="123" t="s">
        <v>29</v>
      </c>
      <c r="B64" s="6">
        <v>1</v>
      </c>
      <c r="C64" s="6">
        <v>0</v>
      </c>
      <c r="D64" s="6">
        <v>3</v>
      </c>
      <c r="E64" s="6">
        <v>3</v>
      </c>
      <c r="F64" s="6">
        <v>0</v>
      </c>
      <c r="G64" s="6">
        <v>0</v>
      </c>
      <c r="H64" s="6">
        <v>0</v>
      </c>
      <c r="I64" s="6">
        <v>1</v>
      </c>
      <c r="J64" s="44">
        <f t="shared" si="6"/>
        <v>8</v>
      </c>
    </row>
    <row r="65" spans="1:10" s="122" customFormat="1">
      <c r="A65" s="123" t="s">
        <v>43</v>
      </c>
      <c r="B65" s="6">
        <v>0</v>
      </c>
      <c r="C65" s="6">
        <v>0</v>
      </c>
      <c r="D65" s="6">
        <v>1</v>
      </c>
      <c r="E65" s="6">
        <v>0</v>
      </c>
      <c r="F65" s="6">
        <v>1</v>
      </c>
      <c r="G65" s="6">
        <v>2</v>
      </c>
      <c r="H65" s="6">
        <v>0</v>
      </c>
      <c r="I65" s="6">
        <v>2</v>
      </c>
      <c r="J65" s="44">
        <f t="shared" si="6"/>
        <v>6</v>
      </c>
    </row>
    <row r="66" spans="1:10" s="122" customFormat="1" ht="13.5" thickBot="1">
      <c r="A66" s="68" t="s">
        <v>169</v>
      </c>
      <c r="B66" s="42">
        <f>SUM(B62:B65)</f>
        <v>3</v>
      </c>
      <c r="C66" s="42">
        <f>SUM(C62:C65)</f>
        <v>2</v>
      </c>
      <c r="D66" s="42">
        <f>SUM(D62:D65)</f>
        <v>8</v>
      </c>
      <c r="E66" s="42">
        <f>SUM(E62:E65)</f>
        <v>4</v>
      </c>
      <c r="F66" s="42">
        <f>SUM(F62:F65)</f>
        <v>3</v>
      </c>
      <c r="G66" s="42">
        <f>SUM(G62:G65)</f>
        <v>2</v>
      </c>
      <c r="H66" s="42">
        <f>SUM(H62:H65)</f>
        <v>0</v>
      </c>
      <c r="I66" s="42">
        <f>SUM(I62:I65)</f>
        <v>3</v>
      </c>
      <c r="J66" s="43">
        <f>SUM(J62:J65)</f>
        <v>25</v>
      </c>
    </row>
    <row r="67" spans="1:10" s="122" customFormat="1"/>
    <row r="68" spans="1:10" s="122" customFormat="1" ht="13.5" thickBot="1"/>
    <row r="69" spans="1:10" s="122" customFormat="1" ht="13.5" thickBot="1">
      <c r="A69" s="264" t="s">
        <v>615</v>
      </c>
      <c r="B69" s="265" t="s">
        <v>130</v>
      </c>
      <c r="C69" s="265" t="s">
        <v>130</v>
      </c>
      <c r="D69" s="265" t="s">
        <v>130</v>
      </c>
      <c r="E69" s="265" t="s">
        <v>130</v>
      </c>
      <c r="F69" s="265" t="s">
        <v>130</v>
      </c>
      <c r="G69" s="265" t="s">
        <v>130</v>
      </c>
      <c r="H69" s="265" t="s">
        <v>130</v>
      </c>
      <c r="I69" s="265" t="s">
        <v>130</v>
      </c>
      <c r="J69" s="266" t="s">
        <v>130</v>
      </c>
    </row>
    <row r="70" spans="1:10" s="122" customFormat="1" ht="30" customHeight="1">
      <c r="A70" s="27" t="s">
        <v>2</v>
      </c>
      <c r="B70" s="65" t="s">
        <v>605</v>
      </c>
      <c r="C70" s="65" t="s">
        <v>606</v>
      </c>
      <c r="D70" s="65" t="s">
        <v>607</v>
      </c>
      <c r="E70" s="65" t="s">
        <v>608</v>
      </c>
      <c r="F70" s="65" t="s">
        <v>609</v>
      </c>
      <c r="G70" s="65" t="s">
        <v>610</v>
      </c>
      <c r="H70" s="65" t="s">
        <v>613</v>
      </c>
      <c r="I70" s="65" t="s">
        <v>614</v>
      </c>
      <c r="J70" s="16" t="s">
        <v>4</v>
      </c>
    </row>
    <row r="71" spans="1:10" s="122" customFormat="1">
      <c r="A71" s="123" t="s">
        <v>27</v>
      </c>
      <c r="B71" s="6">
        <v>0</v>
      </c>
      <c r="C71" s="6">
        <v>0</v>
      </c>
      <c r="D71" s="6">
        <v>0</v>
      </c>
      <c r="E71" s="6">
        <v>0</v>
      </c>
      <c r="F71" s="6">
        <v>1</v>
      </c>
      <c r="G71" s="6">
        <v>1</v>
      </c>
      <c r="H71" s="6">
        <v>0</v>
      </c>
      <c r="I71" s="6">
        <v>0</v>
      </c>
      <c r="J71" s="44">
        <f>SUM(B71:I71)</f>
        <v>2</v>
      </c>
    </row>
    <row r="72" spans="1:10" s="122" customFormat="1" ht="12.75" customHeight="1">
      <c r="A72" s="124" t="s">
        <v>174</v>
      </c>
      <c r="B72" s="6">
        <v>0</v>
      </c>
      <c r="C72" s="6">
        <v>0</v>
      </c>
      <c r="D72" s="6">
        <v>0</v>
      </c>
      <c r="E72" s="6">
        <v>1</v>
      </c>
      <c r="F72" s="6">
        <v>0</v>
      </c>
      <c r="G72" s="6">
        <v>4</v>
      </c>
      <c r="H72" s="6">
        <v>0</v>
      </c>
      <c r="I72" s="6">
        <v>1</v>
      </c>
      <c r="J72" s="44">
        <f t="shared" ref="J72:J74" si="7">SUM(B72:I72)</f>
        <v>6</v>
      </c>
    </row>
    <row r="73" spans="1:10" s="122" customFormat="1" ht="12.75" customHeight="1">
      <c r="A73" s="124" t="s">
        <v>175</v>
      </c>
      <c r="B73" s="6">
        <v>2</v>
      </c>
      <c r="C73" s="6">
        <v>1</v>
      </c>
      <c r="D73" s="6">
        <v>0</v>
      </c>
      <c r="E73" s="6">
        <v>1</v>
      </c>
      <c r="F73" s="6">
        <v>1</v>
      </c>
      <c r="G73" s="6">
        <v>2</v>
      </c>
      <c r="H73" s="6">
        <v>0</v>
      </c>
      <c r="I73" s="6">
        <v>1</v>
      </c>
      <c r="J73" s="44">
        <f t="shared" si="7"/>
        <v>8</v>
      </c>
    </row>
    <row r="74" spans="1:10" s="122" customFormat="1">
      <c r="A74" s="123" t="s">
        <v>43</v>
      </c>
      <c r="B74" s="6">
        <v>0</v>
      </c>
      <c r="C74" s="6">
        <v>0</v>
      </c>
      <c r="D74" s="6">
        <v>0</v>
      </c>
      <c r="E74" s="6">
        <v>0</v>
      </c>
      <c r="F74" s="6">
        <v>0</v>
      </c>
      <c r="G74" s="6">
        <v>0</v>
      </c>
      <c r="H74" s="6">
        <v>0</v>
      </c>
      <c r="I74" s="6">
        <v>0</v>
      </c>
      <c r="J74" s="44">
        <f t="shared" si="7"/>
        <v>0</v>
      </c>
    </row>
    <row r="75" spans="1:10" s="122" customFormat="1" ht="13.5" thickBot="1">
      <c r="A75" s="68" t="s">
        <v>169</v>
      </c>
      <c r="B75" s="42">
        <f>SUM(B71:B74)</f>
        <v>2</v>
      </c>
      <c r="C75" s="42">
        <f>SUM(C71:C74)</f>
        <v>1</v>
      </c>
      <c r="D75" s="42">
        <f>SUM(D71:D74)</f>
        <v>0</v>
      </c>
      <c r="E75" s="42">
        <f>SUM(E71:E74)</f>
        <v>2</v>
      </c>
      <c r="F75" s="42">
        <f>SUM(F71:F74)</f>
        <v>2</v>
      </c>
      <c r="G75" s="42">
        <f>SUM(G71:G74)</f>
        <v>7</v>
      </c>
      <c r="H75" s="42">
        <f>SUM(H71:H74)</f>
        <v>0</v>
      </c>
      <c r="I75" s="42">
        <f>SUM(I71:I74)</f>
        <v>2</v>
      </c>
      <c r="J75" s="43">
        <f>SUM(J71:J74)</f>
        <v>16</v>
      </c>
    </row>
    <row r="76" spans="1:10" s="122" customFormat="1"/>
    <row r="77" spans="1:10" s="122" customFormat="1" ht="13.5" thickBot="1"/>
    <row r="78" spans="1:10" s="122" customFormat="1" ht="13.5" thickBot="1">
      <c r="A78" s="264" t="s">
        <v>616</v>
      </c>
      <c r="B78" s="265" t="s">
        <v>130</v>
      </c>
      <c r="C78" s="265" t="s">
        <v>130</v>
      </c>
      <c r="D78" s="265" t="s">
        <v>130</v>
      </c>
      <c r="E78" s="265" t="s">
        <v>130</v>
      </c>
      <c r="F78" s="265" t="s">
        <v>130</v>
      </c>
      <c r="G78" s="265" t="s">
        <v>130</v>
      </c>
      <c r="H78" s="265" t="s">
        <v>130</v>
      </c>
      <c r="I78" s="265" t="s">
        <v>130</v>
      </c>
      <c r="J78" s="266" t="s">
        <v>130</v>
      </c>
    </row>
    <row r="79" spans="1:10" s="122" customFormat="1" ht="30" customHeight="1">
      <c r="A79" s="27" t="s">
        <v>2</v>
      </c>
      <c r="B79" s="65" t="s">
        <v>605</v>
      </c>
      <c r="C79" s="65" t="s">
        <v>606</v>
      </c>
      <c r="D79" s="65" t="s">
        <v>607</v>
      </c>
      <c r="E79" s="65" t="s">
        <v>608</v>
      </c>
      <c r="F79" s="65" t="s">
        <v>609</v>
      </c>
      <c r="G79" s="65" t="s">
        <v>610</v>
      </c>
      <c r="H79" s="65" t="s">
        <v>613</v>
      </c>
      <c r="I79" s="65" t="s">
        <v>614</v>
      </c>
      <c r="J79" s="16" t="s">
        <v>4</v>
      </c>
    </row>
    <row r="80" spans="1:10" s="122" customFormat="1">
      <c r="A80" s="123" t="s">
        <v>27</v>
      </c>
      <c r="B80" s="6">
        <v>0</v>
      </c>
      <c r="C80" s="6">
        <v>0</v>
      </c>
      <c r="D80" s="6">
        <v>2</v>
      </c>
      <c r="E80" s="6">
        <v>2</v>
      </c>
      <c r="F80" s="6">
        <v>0</v>
      </c>
      <c r="G80" s="6">
        <v>0</v>
      </c>
      <c r="H80" s="6">
        <v>0</v>
      </c>
      <c r="I80" s="6">
        <v>0</v>
      </c>
      <c r="J80" s="44">
        <f>SUM(B80:I80)</f>
        <v>4</v>
      </c>
    </row>
    <row r="81" spans="1:11" s="122" customFormat="1" ht="12.75" customHeight="1">
      <c r="A81" s="124" t="s">
        <v>174</v>
      </c>
      <c r="B81" s="6">
        <v>3</v>
      </c>
      <c r="C81" s="6">
        <v>1</v>
      </c>
      <c r="D81" s="6">
        <v>3</v>
      </c>
      <c r="E81" s="6">
        <v>1</v>
      </c>
      <c r="F81" s="6">
        <v>1</v>
      </c>
      <c r="G81" s="6">
        <v>0</v>
      </c>
      <c r="H81" s="6">
        <v>0</v>
      </c>
      <c r="I81" s="6">
        <v>6</v>
      </c>
      <c r="J81" s="44">
        <f t="shared" ref="J81:J83" si="8">SUM(B81:I81)</f>
        <v>15</v>
      </c>
    </row>
    <row r="82" spans="1:11" s="122" customFormat="1" ht="12.75" customHeight="1">
      <c r="A82" s="124" t="s">
        <v>175</v>
      </c>
      <c r="B82" s="6">
        <v>0</v>
      </c>
      <c r="C82" s="6">
        <v>1</v>
      </c>
      <c r="D82" s="6">
        <v>3</v>
      </c>
      <c r="E82" s="6">
        <v>0</v>
      </c>
      <c r="F82" s="6">
        <v>0</v>
      </c>
      <c r="G82" s="6">
        <v>1</v>
      </c>
      <c r="H82" s="6">
        <v>0</v>
      </c>
      <c r="I82" s="6">
        <v>2</v>
      </c>
      <c r="J82" s="44">
        <f t="shared" si="8"/>
        <v>7</v>
      </c>
    </row>
    <row r="83" spans="1:11" s="122" customFormat="1">
      <c r="A83" s="123" t="s">
        <v>43</v>
      </c>
      <c r="B83" s="6">
        <v>1</v>
      </c>
      <c r="C83" s="6">
        <v>1</v>
      </c>
      <c r="D83" s="6">
        <v>2</v>
      </c>
      <c r="E83" s="6">
        <v>0</v>
      </c>
      <c r="F83" s="6">
        <v>0</v>
      </c>
      <c r="G83" s="6">
        <v>1</v>
      </c>
      <c r="H83" s="6">
        <v>0</v>
      </c>
      <c r="I83" s="6">
        <v>0</v>
      </c>
      <c r="J83" s="44">
        <f t="shared" si="8"/>
        <v>5</v>
      </c>
    </row>
    <row r="84" spans="1:11" s="122" customFormat="1" ht="13.5" thickBot="1">
      <c r="A84" s="68" t="s">
        <v>169</v>
      </c>
      <c r="B84" s="42">
        <f>SUM(B80:B83)</f>
        <v>4</v>
      </c>
      <c r="C84" s="42">
        <f>SUM(C80:C83)</f>
        <v>3</v>
      </c>
      <c r="D84" s="42">
        <f>SUM(D80:D83)</f>
        <v>10</v>
      </c>
      <c r="E84" s="42">
        <f>SUM(E80:E83)</f>
        <v>3</v>
      </c>
      <c r="F84" s="42">
        <f>SUM(F80:F83)</f>
        <v>1</v>
      </c>
      <c r="G84" s="42">
        <f>SUM(G80:G83)</f>
        <v>2</v>
      </c>
      <c r="H84" s="42">
        <f>SUM(H80:H83)</f>
        <v>0</v>
      </c>
      <c r="I84" s="42">
        <f>SUM(I80:I83)</f>
        <v>8</v>
      </c>
      <c r="J84" s="43">
        <f>SUM(J80:J83)</f>
        <v>31</v>
      </c>
    </row>
    <row r="85" spans="1:11" s="122" customFormat="1"/>
    <row r="86" spans="1:11" s="122" customFormat="1" ht="13.5" thickBot="1"/>
    <row r="87" spans="1:11" s="122" customFormat="1" ht="13.5" thickBot="1">
      <c r="A87" s="264" t="s">
        <v>617</v>
      </c>
      <c r="B87" s="276"/>
      <c r="C87" s="276"/>
      <c r="D87" s="276"/>
      <c r="E87" s="276"/>
      <c r="F87" s="276"/>
      <c r="G87" s="276"/>
      <c r="H87" s="276"/>
      <c r="I87" s="276"/>
      <c r="J87" s="276"/>
      <c r="K87" s="277"/>
    </row>
    <row r="88" spans="1:11" s="122" customFormat="1" ht="30" customHeight="1">
      <c r="A88" s="27" t="s">
        <v>2</v>
      </c>
      <c r="B88" s="65" t="s">
        <v>253</v>
      </c>
      <c r="C88" s="65" t="s">
        <v>254</v>
      </c>
      <c r="D88" s="65" t="s">
        <v>255</v>
      </c>
      <c r="E88" s="65" t="s">
        <v>256</v>
      </c>
      <c r="F88" s="65" t="s">
        <v>257</v>
      </c>
      <c r="G88" s="65" t="s">
        <v>258</v>
      </c>
      <c r="H88" s="65" t="s">
        <v>259</v>
      </c>
      <c r="I88" s="65" t="s">
        <v>260</v>
      </c>
      <c r="J88" s="65" t="s">
        <v>261</v>
      </c>
      <c r="K88" s="16" t="s">
        <v>4</v>
      </c>
    </row>
    <row r="89" spans="1:11" s="122" customFormat="1">
      <c r="A89" s="123" t="s">
        <v>27</v>
      </c>
      <c r="B89" s="105">
        <v>1</v>
      </c>
      <c r="C89" s="105">
        <v>1</v>
      </c>
      <c r="D89" s="105">
        <v>0</v>
      </c>
      <c r="E89" s="105">
        <v>0</v>
      </c>
      <c r="F89" s="105">
        <v>0</v>
      </c>
      <c r="G89" s="105">
        <v>0</v>
      </c>
      <c r="H89" s="105">
        <v>1</v>
      </c>
      <c r="I89" s="105">
        <v>0</v>
      </c>
      <c r="J89" s="105">
        <v>0</v>
      </c>
      <c r="K89" s="44">
        <f>SUM(B89:J89)</f>
        <v>3</v>
      </c>
    </row>
    <row r="90" spans="1:11" s="122" customFormat="1" ht="12.75" customHeight="1">
      <c r="A90" s="124" t="s">
        <v>174</v>
      </c>
      <c r="B90" s="105">
        <v>2</v>
      </c>
      <c r="C90" s="105">
        <v>0</v>
      </c>
      <c r="D90" s="105">
        <v>1</v>
      </c>
      <c r="E90" s="105">
        <v>6</v>
      </c>
      <c r="F90" s="105">
        <v>1</v>
      </c>
      <c r="G90" s="105">
        <v>0</v>
      </c>
      <c r="H90" s="105">
        <v>0</v>
      </c>
      <c r="I90" s="105">
        <v>0</v>
      </c>
      <c r="J90" s="105">
        <v>1</v>
      </c>
      <c r="K90" s="44">
        <f t="shared" ref="K90:K92" si="9">SUM(B90:J90)</f>
        <v>11</v>
      </c>
    </row>
    <row r="91" spans="1:11" s="122" customFormat="1" ht="12.75" customHeight="1">
      <c r="A91" s="124" t="s">
        <v>175</v>
      </c>
      <c r="B91" s="105">
        <v>2</v>
      </c>
      <c r="C91" s="105">
        <v>0</v>
      </c>
      <c r="D91" s="105">
        <v>2</v>
      </c>
      <c r="E91" s="105">
        <v>1</v>
      </c>
      <c r="F91" s="105">
        <v>2</v>
      </c>
      <c r="G91" s="105">
        <v>1</v>
      </c>
      <c r="H91" s="105">
        <v>0</v>
      </c>
      <c r="I91" s="105">
        <v>1</v>
      </c>
      <c r="J91" s="105">
        <v>1</v>
      </c>
      <c r="K91" s="44">
        <f t="shared" si="9"/>
        <v>10</v>
      </c>
    </row>
    <row r="92" spans="1:11" s="122" customFormat="1">
      <c r="A92" s="123" t="s">
        <v>43</v>
      </c>
      <c r="B92" s="105">
        <v>2</v>
      </c>
      <c r="C92" s="105">
        <v>0</v>
      </c>
      <c r="D92" s="105">
        <v>0</v>
      </c>
      <c r="E92" s="105">
        <v>0</v>
      </c>
      <c r="F92" s="105">
        <v>0</v>
      </c>
      <c r="G92" s="105">
        <v>0</v>
      </c>
      <c r="H92" s="105">
        <v>0</v>
      </c>
      <c r="I92" s="105">
        <v>0</v>
      </c>
      <c r="J92" s="105">
        <v>0</v>
      </c>
      <c r="K92" s="44">
        <f t="shared" si="9"/>
        <v>2</v>
      </c>
    </row>
    <row r="93" spans="1:11" s="122" customFormat="1" ht="13.5" thickBot="1">
      <c r="A93" s="68" t="s">
        <v>169</v>
      </c>
      <c r="B93" s="42">
        <f>SUM(B89:B92)</f>
        <v>7</v>
      </c>
      <c r="C93" s="42">
        <f>SUM(C89:C92)</f>
        <v>1</v>
      </c>
      <c r="D93" s="42">
        <f>SUM(D89:D92)</f>
        <v>3</v>
      </c>
      <c r="E93" s="42">
        <f>SUM(E89:E92)</f>
        <v>7</v>
      </c>
      <c r="F93" s="42">
        <f>SUM(F89:F92)</f>
        <v>3</v>
      </c>
      <c r="G93" s="42">
        <f>SUM(G89:G92)</f>
        <v>1</v>
      </c>
      <c r="H93" s="42">
        <f>SUM(H89:H92)</f>
        <v>1</v>
      </c>
      <c r="I93" s="42">
        <f>SUM(I89:I92)</f>
        <v>1</v>
      </c>
      <c r="J93" s="42">
        <f>SUM(J89:J92)</f>
        <v>2</v>
      </c>
      <c r="K93" s="43">
        <f>SUM(K89:K92)</f>
        <v>26</v>
      </c>
    </row>
    <row r="94" spans="1:11" s="122" customFormat="1"/>
    <row r="95" spans="1:11" s="122" customFormat="1" ht="13.5" thickBot="1"/>
    <row r="96" spans="1:11" s="113" customFormat="1" ht="12.75" customHeight="1" thickBot="1">
      <c r="A96" s="264" t="s">
        <v>618</v>
      </c>
      <c r="B96" s="276"/>
      <c r="C96" s="276"/>
      <c r="D96" s="276"/>
      <c r="E96" s="276"/>
      <c r="F96" s="276"/>
      <c r="G96" s="277"/>
    </row>
    <row r="97" spans="1:10" s="113" customFormat="1" ht="30" customHeight="1">
      <c r="A97" s="117" t="s">
        <v>2</v>
      </c>
      <c r="B97" s="118" t="s">
        <v>591</v>
      </c>
      <c r="C97" s="118" t="s">
        <v>592</v>
      </c>
      <c r="D97" s="118" t="s">
        <v>593</v>
      </c>
      <c r="E97" s="118" t="s">
        <v>594</v>
      </c>
      <c r="F97" s="118" t="s">
        <v>136</v>
      </c>
      <c r="G97" s="10" t="s">
        <v>4</v>
      </c>
    </row>
    <row r="98" spans="1:10" s="113" customFormat="1">
      <c r="A98" s="115" t="s">
        <v>538</v>
      </c>
      <c r="B98" s="6">
        <v>13</v>
      </c>
      <c r="C98" s="6">
        <v>7</v>
      </c>
      <c r="D98" s="6">
        <v>0</v>
      </c>
      <c r="E98" s="6">
        <v>0</v>
      </c>
      <c r="F98" s="6">
        <v>4</v>
      </c>
      <c r="G98" s="44">
        <f>SUM(B98:F98)</f>
        <v>24</v>
      </c>
    </row>
    <row r="99" spans="1:10" s="113" customFormat="1">
      <c r="A99" s="115" t="s">
        <v>539</v>
      </c>
      <c r="B99" s="6">
        <v>4</v>
      </c>
      <c r="C99" s="6">
        <v>0</v>
      </c>
      <c r="D99" s="6">
        <v>0</v>
      </c>
      <c r="E99" s="6">
        <v>0</v>
      </c>
      <c r="F99" s="6">
        <v>3</v>
      </c>
      <c r="G99" s="44">
        <f t="shared" ref="G99:G100" si="10">SUM(B99:F99)</f>
        <v>7</v>
      </c>
    </row>
    <row r="100" spans="1:10" s="113" customFormat="1" ht="13.5" thickBot="1">
      <c r="A100" s="209" t="s">
        <v>540</v>
      </c>
      <c r="B100" s="210">
        <v>2</v>
      </c>
      <c r="C100" s="210">
        <v>1</v>
      </c>
      <c r="D100" s="210">
        <v>1</v>
      </c>
      <c r="E100" s="210">
        <v>0</v>
      </c>
      <c r="F100" s="210">
        <v>3</v>
      </c>
      <c r="G100" s="211">
        <f t="shared" si="10"/>
        <v>7</v>
      </c>
    </row>
    <row r="101" spans="1:10" s="113" customFormat="1"/>
    <row r="102" spans="1:10" s="113" customFormat="1" ht="13.5" thickBot="1"/>
    <row r="103" spans="1:10" s="122" customFormat="1" ht="13.5" thickBot="1">
      <c r="A103" s="264" t="s">
        <v>619</v>
      </c>
      <c r="B103" s="265" t="s">
        <v>131</v>
      </c>
      <c r="C103" s="265" t="s">
        <v>131</v>
      </c>
      <c r="D103" s="265" t="s">
        <v>131</v>
      </c>
      <c r="E103" s="265" t="s">
        <v>131</v>
      </c>
      <c r="F103" s="265" t="s">
        <v>131</v>
      </c>
      <c r="G103" s="265" t="s">
        <v>131</v>
      </c>
      <c r="H103" s="266" t="s">
        <v>131</v>
      </c>
      <c r="I103" s="34"/>
      <c r="J103" s="34"/>
    </row>
    <row r="104" spans="1:10" s="122" customFormat="1" ht="30" customHeight="1">
      <c r="A104" s="117" t="s">
        <v>2</v>
      </c>
      <c r="B104" s="118" t="s">
        <v>596</v>
      </c>
      <c r="C104" s="118" t="s">
        <v>597</v>
      </c>
      <c r="D104" s="118" t="s">
        <v>598</v>
      </c>
      <c r="E104" s="118" t="s">
        <v>599</v>
      </c>
      <c r="F104" s="118" t="s">
        <v>600</v>
      </c>
      <c r="G104" s="118" t="s">
        <v>129</v>
      </c>
      <c r="H104" s="10" t="s">
        <v>4</v>
      </c>
    </row>
    <row r="105" spans="1:10" s="122" customFormat="1">
      <c r="A105" s="123" t="s">
        <v>27</v>
      </c>
      <c r="B105" s="6">
        <v>0</v>
      </c>
      <c r="C105" s="6">
        <v>2</v>
      </c>
      <c r="D105" s="6">
        <v>0</v>
      </c>
      <c r="E105" s="6">
        <v>0</v>
      </c>
      <c r="F105" s="6">
        <v>0</v>
      </c>
      <c r="G105" s="6">
        <v>1</v>
      </c>
      <c r="H105" s="44">
        <f>SUM(B105:G105)</f>
        <v>3</v>
      </c>
    </row>
    <row r="106" spans="1:10" s="122" customFormat="1" ht="12.75" customHeight="1">
      <c r="A106" s="123" t="s">
        <v>28</v>
      </c>
      <c r="B106" s="6">
        <v>5</v>
      </c>
      <c r="C106" s="6">
        <v>0</v>
      </c>
      <c r="D106" s="6">
        <v>0</v>
      </c>
      <c r="E106" s="6">
        <v>0</v>
      </c>
      <c r="F106" s="6">
        <v>0</v>
      </c>
      <c r="G106" s="6">
        <v>4</v>
      </c>
      <c r="H106" s="44">
        <f t="shared" ref="H106:H108" si="11">SUM(B106:G106)</f>
        <v>9</v>
      </c>
    </row>
    <row r="107" spans="1:10" s="122" customFormat="1" ht="12.75" customHeight="1">
      <c r="A107" s="123" t="s">
        <v>29</v>
      </c>
      <c r="B107" s="6">
        <v>5</v>
      </c>
      <c r="C107" s="6">
        <v>3</v>
      </c>
      <c r="D107" s="6">
        <v>0</v>
      </c>
      <c r="E107" s="6">
        <v>0</v>
      </c>
      <c r="F107" s="6">
        <v>0</v>
      </c>
      <c r="G107" s="6">
        <v>1</v>
      </c>
      <c r="H107" s="44">
        <f t="shared" si="11"/>
        <v>9</v>
      </c>
    </row>
    <row r="108" spans="1:10" s="122" customFormat="1">
      <c r="A108" s="123" t="s">
        <v>43</v>
      </c>
      <c r="B108" s="6">
        <v>0</v>
      </c>
      <c r="C108" s="6">
        <v>3</v>
      </c>
      <c r="D108" s="6">
        <v>1</v>
      </c>
      <c r="E108" s="6">
        <v>0</v>
      </c>
      <c r="F108" s="6">
        <v>0</v>
      </c>
      <c r="G108" s="6">
        <v>2</v>
      </c>
      <c r="H108" s="44">
        <f t="shared" si="11"/>
        <v>6</v>
      </c>
    </row>
    <row r="109" spans="1:10" s="122" customFormat="1" ht="13.5" thickBot="1">
      <c r="A109" s="68" t="s">
        <v>169</v>
      </c>
      <c r="B109" s="42">
        <f>SUM(B105:B108)</f>
        <v>10</v>
      </c>
      <c r="C109" s="42">
        <f>SUM(C105:C108)</f>
        <v>8</v>
      </c>
      <c r="D109" s="42">
        <f>SUM(D105:D108)</f>
        <v>1</v>
      </c>
      <c r="E109" s="42">
        <f>SUM(E105:E108)</f>
        <v>0</v>
      </c>
      <c r="F109" s="42">
        <f>SUM(F105:F108)</f>
        <v>0</v>
      </c>
      <c r="G109" s="42">
        <f>SUM(G105:G108)</f>
        <v>8</v>
      </c>
      <c r="H109" s="43">
        <f>SUM(H105:H108)</f>
        <v>27</v>
      </c>
    </row>
    <row r="110" spans="1:10" s="122" customFormat="1"/>
    <row r="111" spans="1:10" s="122" customFormat="1" ht="13.5" thickBot="1"/>
    <row r="112" spans="1:10" s="122" customFormat="1" ht="13.5" thickBot="1">
      <c r="A112" s="264" t="s">
        <v>620</v>
      </c>
      <c r="B112" s="265" t="s">
        <v>131</v>
      </c>
      <c r="C112" s="265" t="s">
        <v>131</v>
      </c>
      <c r="D112" s="265" t="s">
        <v>131</v>
      </c>
      <c r="E112" s="265" t="s">
        <v>131</v>
      </c>
      <c r="F112" s="265" t="s">
        <v>131</v>
      </c>
      <c r="G112" s="265" t="s">
        <v>131</v>
      </c>
      <c r="H112" s="266" t="s">
        <v>131</v>
      </c>
      <c r="I112" s="34"/>
      <c r="J112" s="34"/>
    </row>
    <row r="113" spans="1:10" s="122" customFormat="1" ht="30" customHeight="1">
      <c r="A113" s="117" t="s">
        <v>2</v>
      </c>
      <c r="B113" s="118" t="s">
        <v>596</v>
      </c>
      <c r="C113" s="118" t="s">
        <v>597</v>
      </c>
      <c r="D113" s="118" t="s">
        <v>598</v>
      </c>
      <c r="E113" s="118" t="s">
        <v>599</v>
      </c>
      <c r="F113" s="118" t="s">
        <v>600</v>
      </c>
      <c r="G113" s="118" t="s">
        <v>129</v>
      </c>
      <c r="H113" s="10" t="s">
        <v>4</v>
      </c>
    </row>
    <row r="114" spans="1:10" s="122" customFormat="1">
      <c r="A114" s="123" t="s">
        <v>27</v>
      </c>
      <c r="B114" s="6">
        <v>1</v>
      </c>
      <c r="C114" s="6">
        <v>2</v>
      </c>
      <c r="D114" s="6">
        <v>0</v>
      </c>
      <c r="E114" s="6">
        <v>0</v>
      </c>
      <c r="F114" s="6">
        <v>0</v>
      </c>
      <c r="G114" s="6">
        <v>0</v>
      </c>
      <c r="H114" s="44">
        <f>SUM(B114:G114)</f>
        <v>3</v>
      </c>
    </row>
    <row r="115" spans="1:10" s="122" customFormat="1" ht="12.75" customHeight="1">
      <c r="A115" s="124" t="s">
        <v>174</v>
      </c>
      <c r="B115" s="6">
        <v>2</v>
      </c>
      <c r="C115" s="6">
        <v>4</v>
      </c>
      <c r="D115" s="6">
        <v>0</v>
      </c>
      <c r="E115" s="6">
        <v>0</v>
      </c>
      <c r="F115" s="6">
        <v>0</v>
      </c>
      <c r="G115" s="6">
        <v>0</v>
      </c>
      <c r="H115" s="44">
        <f t="shared" ref="H115:H117" si="12">SUM(B115:G115)</f>
        <v>6</v>
      </c>
    </row>
    <row r="116" spans="1:10" s="122" customFormat="1" ht="12.75" customHeight="1">
      <c r="A116" s="124" t="s">
        <v>175</v>
      </c>
      <c r="B116" s="6">
        <v>5</v>
      </c>
      <c r="C116" s="6">
        <v>2</v>
      </c>
      <c r="D116" s="6">
        <v>0</v>
      </c>
      <c r="E116" s="6">
        <v>1</v>
      </c>
      <c r="F116" s="6">
        <v>0</v>
      </c>
      <c r="G116" s="6">
        <v>1</v>
      </c>
      <c r="H116" s="44">
        <f t="shared" si="12"/>
        <v>9</v>
      </c>
    </row>
    <row r="117" spans="1:10" s="122" customFormat="1">
      <c r="A117" s="123" t="s">
        <v>43</v>
      </c>
      <c r="B117" s="6">
        <v>0</v>
      </c>
      <c r="C117" s="6">
        <v>0</v>
      </c>
      <c r="D117" s="6">
        <v>0</v>
      </c>
      <c r="E117" s="6">
        <v>0</v>
      </c>
      <c r="F117" s="6">
        <v>0</v>
      </c>
      <c r="G117" s="6">
        <v>1</v>
      </c>
      <c r="H117" s="44">
        <f t="shared" si="12"/>
        <v>1</v>
      </c>
    </row>
    <row r="118" spans="1:10" s="122" customFormat="1" ht="13.5" thickBot="1">
      <c r="A118" s="68" t="s">
        <v>169</v>
      </c>
      <c r="B118" s="42">
        <f>SUM(B114:B117)</f>
        <v>8</v>
      </c>
      <c r="C118" s="42">
        <f>SUM(C114:C117)</f>
        <v>8</v>
      </c>
      <c r="D118" s="42">
        <f>SUM(D114:D117)</f>
        <v>0</v>
      </c>
      <c r="E118" s="42">
        <f>SUM(E114:E117)</f>
        <v>1</v>
      </c>
      <c r="F118" s="42">
        <f>SUM(F114:F117)</f>
        <v>0</v>
      </c>
      <c r="G118" s="42">
        <f>SUM(G114:G117)</f>
        <v>2</v>
      </c>
      <c r="H118" s="43">
        <f>SUM(H114:H117)</f>
        <v>19</v>
      </c>
    </row>
    <row r="119" spans="1:10" s="122" customFormat="1"/>
    <row r="120" spans="1:10" s="122" customFormat="1" ht="13.5" thickBot="1"/>
    <row r="121" spans="1:10" s="122" customFormat="1" ht="13.5" thickBot="1">
      <c r="A121" s="264" t="s">
        <v>621</v>
      </c>
      <c r="B121" s="265" t="s">
        <v>131</v>
      </c>
      <c r="C121" s="265" t="s">
        <v>131</v>
      </c>
      <c r="D121" s="265" t="s">
        <v>131</v>
      </c>
      <c r="E121" s="265" t="s">
        <v>131</v>
      </c>
      <c r="F121" s="265" t="s">
        <v>131</v>
      </c>
      <c r="G121" s="265" t="s">
        <v>131</v>
      </c>
      <c r="H121" s="266" t="s">
        <v>131</v>
      </c>
      <c r="I121" s="34"/>
      <c r="J121" s="34"/>
    </row>
    <row r="122" spans="1:10" s="122" customFormat="1" ht="30" customHeight="1">
      <c r="A122" s="117" t="s">
        <v>2</v>
      </c>
      <c r="B122" s="118" t="s">
        <v>596</v>
      </c>
      <c r="C122" s="118" t="s">
        <v>597</v>
      </c>
      <c r="D122" s="118" t="s">
        <v>598</v>
      </c>
      <c r="E122" s="118" t="s">
        <v>599</v>
      </c>
      <c r="F122" s="118" t="s">
        <v>600</v>
      </c>
      <c r="G122" s="118" t="s">
        <v>129</v>
      </c>
      <c r="H122" s="10" t="s">
        <v>4</v>
      </c>
    </row>
    <row r="123" spans="1:10" s="122" customFormat="1">
      <c r="A123" s="123" t="s">
        <v>27</v>
      </c>
      <c r="B123" s="6">
        <v>3</v>
      </c>
      <c r="C123" s="6">
        <v>1</v>
      </c>
      <c r="D123" s="6">
        <v>0</v>
      </c>
      <c r="E123" s="6">
        <v>1</v>
      </c>
      <c r="F123" s="6">
        <v>0</v>
      </c>
      <c r="G123" s="6">
        <v>0</v>
      </c>
      <c r="H123" s="44">
        <f>SUM(B123:G123)</f>
        <v>5</v>
      </c>
    </row>
    <row r="124" spans="1:10" s="122" customFormat="1" ht="12.75" customHeight="1">
      <c r="A124" s="124" t="s">
        <v>174</v>
      </c>
      <c r="B124" s="6">
        <v>5</v>
      </c>
      <c r="C124" s="6">
        <v>2</v>
      </c>
      <c r="D124" s="6">
        <v>2</v>
      </c>
      <c r="E124" s="6">
        <v>0</v>
      </c>
      <c r="F124" s="6">
        <v>0</v>
      </c>
      <c r="G124" s="6">
        <v>1</v>
      </c>
      <c r="H124" s="44">
        <f t="shared" ref="H124:H126" si="13">SUM(B124:G124)</f>
        <v>10</v>
      </c>
    </row>
    <row r="125" spans="1:10" s="122" customFormat="1" ht="12.75" customHeight="1">
      <c r="A125" s="124" t="s">
        <v>175</v>
      </c>
      <c r="B125" s="6">
        <v>2</v>
      </c>
      <c r="C125" s="6">
        <v>1</v>
      </c>
      <c r="D125" s="6">
        <v>1</v>
      </c>
      <c r="E125" s="6">
        <v>1</v>
      </c>
      <c r="F125" s="6">
        <v>0</v>
      </c>
      <c r="G125" s="6">
        <v>1</v>
      </c>
      <c r="H125" s="44">
        <f t="shared" si="13"/>
        <v>6</v>
      </c>
    </row>
    <row r="126" spans="1:10" s="122" customFormat="1">
      <c r="A126" s="123" t="s">
        <v>43</v>
      </c>
      <c r="B126" s="6">
        <v>2</v>
      </c>
      <c r="C126" s="6">
        <v>3</v>
      </c>
      <c r="D126" s="6">
        <v>1</v>
      </c>
      <c r="E126" s="6">
        <v>0</v>
      </c>
      <c r="F126" s="6">
        <v>0</v>
      </c>
      <c r="G126" s="6">
        <v>1</v>
      </c>
      <c r="H126" s="44">
        <f t="shared" si="13"/>
        <v>7</v>
      </c>
    </row>
    <row r="127" spans="1:10" s="122" customFormat="1" ht="13.5" thickBot="1">
      <c r="A127" s="68" t="s">
        <v>169</v>
      </c>
      <c r="B127" s="42">
        <f>SUM(B123:B126)</f>
        <v>12</v>
      </c>
      <c r="C127" s="42">
        <f>SUM(C123:C126)</f>
        <v>7</v>
      </c>
      <c r="D127" s="42">
        <f>SUM(D123:D126)</f>
        <v>4</v>
      </c>
      <c r="E127" s="42">
        <f>SUM(E123:E126)</f>
        <v>2</v>
      </c>
      <c r="F127" s="42">
        <f>SUM(F123:F126)</f>
        <v>0</v>
      </c>
      <c r="G127" s="42">
        <f>SUM(G123:G126)</f>
        <v>3</v>
      </c>
      <c r="H127" s="43">
        <f>SUM(H123:H126)</f>
        <v>28</v>
      </c>
    </row>
    <row r="128" spans="1:10" s="122" customFormat="1">
      <c r="A128" s="34"/>
      <c r="B128" s="34"/>
      <c r="C128" s="34"/>
      <c r="D128" s="34"/>
      <c r="E128" s="34"/>
      <c r="F128" s="34"/>
      <c r="G128" s="34"/>
      <c r="H128" s="34"/>
    </row>
    <row r="129" spans="1:10" s="122" customFormat="1" ht="13.5" thickBot="1">
      <c r="A129" s="34"/>
      <c r="B129" s="34"/>
      <c r="C129" s="34"/>
      <c r="D129" s="34"/>
      <c r="E129" s="34"/>
      <c r="F129" s="34"/>
      <c r="G129" s="34"/>
      <c r="H129" s="34"/>
    </row>
    <row r="130" spans="1:10" s="122" customFormat="1" ht="13.5" thickBot="1">
      <c r="A130" s="264" t="s">
        <v>622</v>
      </c>
      <c r="B130" s="265" t="s">
        <v>131</v>
      </c>
      <c r="C130" s="265" t="s">
        <v>131</v>
      </c>
      <c r="D130" s="265" t="s">
        <v>131</v>
      </c>
      <c r="E130" s="265" t="s">
        <v>131</v>
      </c>
      <c r="F130" s="265" t="s">
        <v>131</v>
      </c>
      <c r="G130" s="265" t="s">
        <v>131</v>
      </c>
      <c r="H130" s="266" t="s">
        <v>131</v>
      </c>
      <c r="I130" s="34"/>
      <c r="J130" s="34"/>
    </row>
    <row r="131" spans="1:10" s="122" customFormat="1" ht="30" customHeight="1">
      <c r="A131" s="117" t="s">
        <v>2</v>
      </c>
      <c r="B131" s="118" t="s">
        <v>248</v>
      </c>
      <c r="C131" s="118" t="s">
        <v>249</v>
      </c>
      <c r="D131" s="118" t="s">
        <v>250</v>
      </c>
      <c r="E131" s="118" t="s">
        <v>251</v>
      </c>
      <c r="F131" s="118" t="s">
        <v>252</v>
      </c>
      <c r="G131" s="118" t="s">
        <v>129</v>
      </c>
      <c r="H131" s="10" t="s">
        <v>4</v>
      </c>
    </row>
    <row r="132" spans="1:10" s="122" customFormat="1">
      <c r="A132" s="123" t="s">
        <v>27</v>
      </c>
      <c r="B132" s="105">
        <v>1</v>
      </c>
      <c r="C132" s="105">
        <v>0</v>
      </c>
      <c r="D132" s="105">
        <v>1</v>
      </c>
      <c r="E132" s="105">
        <v>0</v>
      </c>
      <c r="F132" s="105">
        <v>0</v>
      </c>
      <c r="G132" s="105">
        <v>1</v>
      </c>
      <c r="H132" s="44">
        <f>SUM(B132:G132)</f>
        <v>3</v>
      </c>
    </row>
    <row r="133" spans="1:10" s="122" customFormat="1" ht="12.75" customHeight="1">
      <c r="A133" s="124" t="s">
        <v>174</v>
      </c>
      <c r="B133" s="105">
        <v>4</v>
      </c>
      <c r="C133" s="105">
        <v>4</v>
      </c>
      <c r="D133" s="105">
        <v>1</v>
      </c>
      <c r="E133" s="105">
        <v>1</v>
      </c>
      <c r="F133" s="105">
        <v>0</v>
      </c>
      <c r="G133" s="105">
        <v>1</v>
      </c>
      <c r="H133" s="44">
        <f t="shared" ref="H133:H135" si="14">SUM(B133:G133)</f>
        <v>11</v>
      </c>
    </row>
    <row r="134" spans="1:10" s="122" customFormat="1" ht="12.75" customHeight="1">
      <c r="A134" s="124" t="s">
        <v>175</v>
      </c>
      <c r="B134" s="105">
        <v>4</v>
      </c>
      <c r="C134" s="105">
        <v>3</v>
      </c>
      <c r="D134" s="105">
        <v>0</v>
      </c>
      <c r="E134" s="105">
        <v>1</v>
      </c>
      <c r="F134" s="105">
        <v>1</v>
      </c>
      <c r="G134" s="105">
        <v>1</v>
      </c>
      <c r="H134" s="44">
        <f t="shared" si="14"/>
        <v>10</v>
      </c>
    </row>
    <row r="135" spans="1:10" s="122" customFormat="1">
      <c r="A135" s="123" t="s">
        <v>43</v>
      </c>
      <c r="B135" s="105">
        <v>0</v>
      </c>
      <c r="C135" s="105">
        <v>0</v>
      </c>
      <c r="D135" s="105">
        <v>0</v>
      </c>
      <c r="E135" s="105">
        <v>0</v>
      </c>
      <c r="F135" s="105">
        <v>0</v>
      </c>
      <c r="G135" s="105">
        <v>2</v>
      </c>
      <c r="H135" s="44">
        <f t="shared" si="14"/>
        <v>2</v>
      </c>
    </row>
    <row r="136" spans="1:10" s="122" customFormat="1" ht="13.5" thickBot="1">
      <c r="A136" s="68" t="s">
        <v>169</v>
      </c>
      <c r="B136" s="42">
        <f>SUM(B132:B135)</f>
        <v>9</v>
      </c>
      <c r="C136" s="42">
        <f>SUM(C132:C135)</f>
        <v>7</v>
      </c>
      <c r="D136" s="42">
        <f>SUM(D132:D135)</f>
        <v>2</v>
      </c>
      <c r="E136" s="42">
        <f>SUM(E132:E135)</f>
        <v>2</v>
      </c>
      <c r="F136" s="42">
        <f>SUM(F132:F135)</f>
        <v>1</v>
      </c>
      <c r="G136" s="42">
        <f>SUM(G132:G135)</f>
        <v>5</v>
      </c>
      <c r="H136" s="43">
        <f>SUM(H132:H135)</f>
        <v>26</v>
      </c>
    </row>
    <row r="137" spans="1:10" s="34" customFormat="1">
      <c r="A137" s="177"/>
      <c r="B137" s="85"/>
      <c r="C137" s="85"/>
      <c r="D137" s="85"/>
      <c r="E137" s="85"/>
      <c r="F137" s="85"/>
      <c r="G137" s="85"/>
      <c r="H137" s="86"/>
    </row>
    <row r="138" spans="1:10" s="34" customFormat="1" ht="13.5" thickBot="1">
      <c r="A138" s="177"/>
      <c r="B138" s="85"/>
      <c r="C138" s="85"/>
      <c r="D138" s="85"/>
      <c r="E138" s="85"/>
      <c r="F138" s="85"/>
      <c r="G138" s="85"/>
      <c r="H138" s="86"/>
    </row>
    <row r="139" spans="1:10" s="113" customFormat="1" ht="13.5" thickBot="1">
      <c r="A139" s="264" t="s">
        <v>755</v>
      </c>
      <c r="B139" s="265" t="s">
        <v>131</v>
      </c>
      <c r="C139" s="265" t="s">
        <v>131</v>
      </c>
      <c r="D139" s="265" t="s">
        <v>131</v>
      </c>
      <c r="E139" s="265" t="s">
        <v>131</v>
      </c>
      <c r="F139" s="265" t="s">
        <v>131</v>
      </c>
      <c r="G139" s="265" t="s">
        <v>131</v>
      </c>
      <c r="H139" s="266" t="s">
        <v>131</v>
      </c>
      <c r="I139" s="34"/>
      <c r="J139" s="34"/>
    </row>
    <row r="140" spans="1:10" s="113" customFormat="1" ht="30" customHeight="1">
      <c r="A140" s="117" t="s">
        <v>2</v>
      </c>
      <c r="B140" s="118" t="s">
        <v>248</v>
      </c>
      <c r="C140" s="118" t="s">
        <v>249</v>
      </c>
      <c r="D140" s="118" t="s">
        <v>250</v>
      </c>
      <c r="E140" s="118" t="s">
        <v>251</v>
      </c>
      <c r="F140" s="118" t="s">
        <v>252</v>
      </c>
      <c r="G140" s="118" t="s">
        <v>129</v>
      </c>
      <c r="H140" s="10" t="s">
        <v>4</v>
      </c>
    </row>
    <row r="141" spans="1:10" s="113" customFormat="1">
      <c r="A141" s="123" t="s">
        <v>27</v>
      </c>
      <c r="B141" s="105">
        <v>5</v>
      </c>
      <c r="C141" s="105">
        <v>5</v>
      </c>
      <c r="D141" s="105">
        <v>1</v>
      </c>
      <c r="E141" s="105">
        <v>1</v>
      </c>
      <c r="F141" s="105">
        <v>0</v>
      </c>
      <c r="G141" s="105">
        <v>2</v>
      </c>
      <c r="H141" s="44">
        <f>SUM(B141:G141)</f>
        <v>14</v>
      </c>
    </row>
    <row r="142" spans="1:10" s="113" customFormat="1" ht="12.75" customHeight="1">
      <c r="A142" s="124" t="s">
        <v>174</v>
      </c>
      <c r="B142" s="105">
        <v>16</v>
      </c>
      <c r="C142" s="105">
        <v>10</v>
      </c>
      <c r="D142" s="105">
        <v>3</v>
      </c>
      <c r="E142" s="105">
        <v>1</v>
      </c>
      <c r="F142" s="105">
        <v>0</v>
      </c>
      <c r="G142" s="105">
        <v>6</v>
      </c>
      <c r="H142" s="44">
        <f t="shared" ref="H142:H143" si="15">SUM(B142:G142)</f>
        <v>36</v>
      </c>
    </row>
    <row r="143" spans="1:10" s="113" customFormat="1" ht="12.75" customHeight="1">
      <c r="A143" s="124" t="s">
        <v>175</v>
      </c>
      <c r="B143" s="105">
        <v>16</v>
      </c>
      <c r="C143" s="105">
        <v>9</v>
      </c>
      <c r="D143" s="105">
        <v>1</v>
      </c>
      <c r="E143" s="105">
        <v>3</v>
      </c>
      <c r="F143" s="105">
        <v>1</v>
      </c>
      <c r="G143" s="105">
        <v>4</v>
      </c>
      <c r="H143" s="44">
        <f t="shared" si="15"/>
        <v>34</v>
      </c>
    </row>
    <row r="144" spans="1:10" s="113" customFormat="1" ht="13.5" thickBot="1">
      <c r="A144" s="68" t="s">
        <v>169</v>
      </c>
      <c r="B144" s="42">
        <f t="shared" ref="B144:H144" si="16">SUM(B141:B143)</f>
        <v>37</v>
      </c>
      <c r="C144" s="42">
        <f t="shared" si="16"/>
        <v>24</v>
      </c>
      <c r="D144" s="42">
        <f t="shared" si="16"/>
        <v>5</v>
      </c>
      <c r="E144" s="42">
        <f t="shared" si="16"/>
        <v>5</v>
      </c>
      <c r="F144" s="42">
        <f t="shared" si="16"/>
        <v>1</v>
      </c>
      <c r="G144" s="42">
        <f t="shared" si="16"/>
        <v>12</v>
      </c>
      <c r="H144" s="43">
        <f t="shared" si="16"/>
        <v>84</v>
      </c>
    </row>
    <row r="145" spans="1:10" s="34" customFormat="1">
      <c r="A145" s="177"/>
      <c r="B145" s="85"/>
      <c r="C145" s="85"/>
      <c r="D145" s="85"/>
      <c r="E145" s="85"/>
      <c r="F145" s="85"/>
      <c r="G145" s="85"/>
      <c r="H145" s="86"/>
    </row>
    <row r="146" spans="1:10" s="34" customFormat="1" ht="13.5" thickBot="1">
      <c r="A146" s="177"/>
      <c r="B146" s="85"/>
      <c r="C146" s="85"/>
      <c r="D146" s="85"/>
      <c r="E146" s="85"/>
      <c r="F146" s="85"/>
      <c r="G146" s="85"/>
      <c r="H146" s="86"/>
    </row>
    <row r="147" spans="1:10" s="113" customFormat="1" ht="13.5" thickBot="1">
      <c r="A147" s="264" t="s">
        <v>623</v>
      </c>
      <c r="B147" s="276"/>
      <c r="C147" s="276"/>
      <c r="D147" s="276"/>
      <c r="E147" s="276"/>
      <c r="F147" s="276"/>
      <c r="G147" s="276"/>
      <c r="H147" s="276"/>
      <c r="I147" s="277"/>
    </row>
    <row r="148" spans="1:10" s="113" customFormat="1" ht="30" customHeight="1">
      <c r="A148" s="117" t="s">
        <v>2</v>
      </c>
      <c r="B148" s="118" t="s">
        <v>605</v>
      </c>
      <c r="C148" s="118" t="s">
        <v>606</v>
      </c>
      <c r="D148" s="118" t="s">
        <v>607</v>
      </c>
      <c r="E148" s="118" t="s">
        <v>608</v>
      </c>
      <c r="F148" s="118" t="s">
        <v>609</v>
      </c>
      <c r="G148" s="118" t="s">
        <v>610</v>
      </c>
      <c r="H148" s="118" t="s">
        <v>611</v>
      </c>
      <c r="I148" s="10" t="s">
        <v>4</v>
      </c>
    </row>
    <row r="149" spans="1:10" s="113" customFormat="1">
      <c r="A149" s="115" t="s">
        <v>538</v>
      </c>
      <c r="B149" s="6">
        <v>2</v>
      </c>
      <c r="C149" s="6">
        <v>5</v>
      </c>
      <c r="D149" s="6">
        <v>1</v>
      </c>
      <c r="E149" s="6">
        <v>1</v>
      </c>
      <c r="F149" s="6">
        <v>3</v>
      </c>
      <c r="G149" s="6">
        <v>5</v>
      </c>
      <c r="H149" s="6">
        <v>7</v>
      </c>
      <c r="I149" s="44">
        <f>SUM(B149:H149)</f>
        <v>24</v>
      </c>
    </row>
    <row r="150" spans="1:10" s="113" customFormat="1">
      <c r="A150" s="115" t="s">
        <v>539</v>
      </c>
      <c r="B150" s="6">
        <v>1</v>
      </c>
      <c r="C150" s="6">
        <v>1</v>
      </c>
      <c r="D150" s="6">
        <v>0</v>
      </c>
      <c r="E150" s="6">
        <v>2</v>
      </c>
      <c r="F150" s="6">
        <v>2</v>
      </c>
      <c r="G150" s="6">
        <v>0</v>
      </c>
      <c r="H150" s="6">
        <v>1</v>
      </c>
      <c r="I150" s="44">
        <f t="shared" ref="I150:I151" si="17">SUM(B150:H150)</f>
        <v>7</v>
      </c>
    </row>
    <row r="151" spans="1:10" s="113" customFormat="1" ht="13.5" thickBot="1">
      <c r="A151" s="209" t="s">
        <v>540</v>
      </c>
      <c r="B151" s="210">
        <v>0</v>
      </c>
      <c r="C151" s="210">
        <v>0</v>
      </c>
      <c r="D151" s="210">
        <v>1</v>
      </c>
      <c r="E151" s="210">
        <v>0</v>
      </c>
      <c r="F151" s="210">
        <v>0</v>
      </c>
      <c r="G151" s="210">
        <v>0</v>
      </c>
      <c r="H151" s="210">
        <v>6</v>
      </c>
      <c r="I151" s="211">
        <f t="shared" si="17"/>
        <v>7</v>
      </c>
    </row>
    <row r="152" spans="1:10" s="34" customFormat="1">
      <c r="A152" s="177"/>
      <c r="B152" s="85"/>
      <c r="C152" s="85"/>
      <c r="D152" s="85"/>
      <c r="E152" s="85"/>
      <c r="F152" s="85"/>
      <c r="G152" s="85"/>
      <c r="H152" s="86"/>
    </row>
    <row r="153" spans="1:10" s="34" customFormat="1" ht="13.5" thickBot="1">
      <c r="A153" s="177"/>
      <c r="B153" s="85"/>
      <c r="C153" s="85"/>
      <c r="D153" s="85"/>
      <c r="E153" s="85"/>
      <c r="F153" s="85"/>
      <c r="G153" s="85"/>
      <c r="H153" s="86"/>
    </row>
    <row r="154" spans="1:10" s="122" customFormat="1" ht="13.5" thickBot="1">
      <c r="A154" s="264" t="s">
        <v>624</v>
      </c>
      <c r="B154" s="265" t="s">
        <v>132</v>
      </c>
      <c r="C154" s="265" t="s">
        <v>132</v>
      </c>
      <c r="D154" s="265" t="s">
        <v>132</v>
      </c>
      <c r="E154" s="265" t="s">
        <v>132</v>
      </c>
      <c r="F154" s="265" t="s">
        <v>132</v>
      </c>
      <c r="G154" s="265" t="s">
        <v>132</v>
      </c>
      <c r="H154" s="265" t="s">
        <v>132</v>
      </c>
      <c r="I154" s="265" t="s">
        <v>132</v>
      </c>
      <c r="J154" s="266" t="s">
        <v>132</v>
      </c>
    </row>
    <row r="155" spans="1:10" s="122" customFormat="1" ht="30" customHeight="1">
      <c r="A155" s="117" t="s">
        <v>2</v>
      </c>
      <c r="B155" s="118" t="s">
        <v>605</v>
      </c>
      <c r="C155" s="118" t="s">
        <v>606</v>
      </c>
      <c r="D155" s="118" t="s">
        <v>607</v>
      </c>
      <c r="E155" s="118" t="s">
        <v>608</v>
      </c>
      <c r="F155" s="118" t="s">
        <v>609</v>
      </c>
      <c r="G155" s="118" t="s">
        <v>610</v>
      </c>
      <c r="H155" s="118" t="s">
        <v>613</v>
      </c>
      <c r="I155" s="118" t="s">
        <v>614</v>
      </c>
      <c r="J155" s="10" t="s">
        <v>4</v>
      </c>
    </row>
    <row r="156" spans="1:10" s="122" customFormat="1">
      <c r="A156" s="123" t="s">
        <v>27</v>
      </c>
      <c r="B156" s="6">
        <v>1</v>
      </c>
      <c r="C156" s="6">
        <v>1</v>
      </c>
      <c r="D156" s="6">
        <v>0</v>
      </c>
      <c r="E156" s="6">
        <v>0</v>
      </c>
      <c r="F156" s="6">
        <v>1</v>
      </c>
      <c r="G156" s="6">
        <v>0</v>
      </c>
      <c r="H156" s="6">
        <v>0</v>
      </c>
      <c r="I156" s="6">
        <v>0</v>
      </c>
      <c r="J156" s="44">
        <f>SUM(B156:I156)</f>
        <v>3</v>
      </c>
    </row>
    <row r="157" spans="1:10" s="122" customFormat="1" ht="12.75" customHeight="1">
      <c r="A157" s="123" t="s">
        <v>28</v>
      </c>
      <c r="B157" s="6">
        <v>3</v>
      </c>
      <c r="C157" s="6">
        <v>0</v>
      </c>
      <c r="D157" s="6">
        <v>1</v>
      </c>
      <c r="E157" s="6">
        <v>2</v>
      </c>
      <c r="F157" s="6">
        <v>0</v>
      </c>
      <c r="G157" s="6">
        <v>0</v>
      </c>
      <c r="H157" s="6">
        <v>1</v>
      </c>
      <c r="I157" s="6">
        <v>1</v>
      </c>
      <c r="J157" s="44">
        <f t="shared" ref="J157:J159" si="18">SUM(B157:I157)</f>
        <v>8</v>
      </c>
    </row>
    <row r="158" spans="1:10" s="122" customFormat="1" ht="12.75" customHeight="1">
      <c r="A158" s="123" t="s">
        <v>29</v>
      </c>
      <c r="B158" s="6">
        <v>1</v>
      </c>
      <c r="C158" s="6">
        <v>0</v>
      </c>
      <c r="D158" s="6">
        <v>0</v>
      </c>
      <c r="E158" s="6">
        <v>3</v>
      </c>
      <c r="F158" s="6">
        <v>1</v>
      </c>
      <c r="G158" s="6">
        <v>0</v>
      </c>
      <c r="H158" s="6">
        <v>0</v>
      </c>
      <c r="I158" s="6">
        <v>4</v>
      </c>
      <c r="J158" s="44">
        <f t="shared" si="18"/>
        <v>9</v>
      </c>
    </row>
    <row r="159" spans="1:10" s="122" customFormat="1">
      <c r="A159" s="123" t="s">
        <v>43</v>
      </c>
      <c r="B159" s="6">
        <v>1</v>
      </c>
      <c r="C159" s="6">
        <v>0</v>
      </c>
      <c r="D159" s="6">
        <v>0</v>
      </c>
      <c r="E159" s="6">
        <v>0</v>
      </c>
      <c r="F159" s="6">
        <v>0</v>
      </c>
      <c r="G159" s="6">
        <v>1</v>
      </c>
      <c r="H159" s="6">
        <v>1</v>
      </c>
      <c r="I159" s="6">
        <v>4</v>
      </c>
      <c r="J159" s="44">
        <f t="shared" si="18"/>
        <v>7</v>
      </c>
    </row>
    <row r="160" spans="1:10" s="122" customFormat="1" ht="13.5" thickBot="1">
      <c r="A160" s="68" t="s">
        <v>169</v>
      </c>
      <c r="B160" s="42">
        <f>SUM(B156:B159)</f>
        <v>6</v>
      </c>
      <c r="C160" s="42">
        <f>SUM(C156:C159)</f>
        <v>1</v>
      </c>
      <c r="D160" s="42">
        <f>SUM(D156:D159)</f>
        <v>1</v>
      </c>
      <c r="E160" s="42">
        <f>SUM(E156:E159)</f>
        <v>5</v>
      </c>
      <c r="F160" s="42">
        <f>SUM(F156:F159)</f>
        <v>2</v>
      </c>
      <c r="G160" s="42">
        <f>SUM(G156:G159)</f>
        <v>1</v>
      </c>
      <c r="H160" s="42">
        <f>SUM(H156:H159)</f>
        <v>2</v>
      </c>
      <c r="I160" s="42">
        <f>SUM(I156:I159)</f>
        <v>9</v>
      </c>
      <c r="J160" s="43">
        <f>SUM(J156:J159)</f>
        <v>27</v>
      </c>
    </row>
    <row r="161" spans="1:10" s="34" customFormat="1">
      <c r="A161" s="177"/>
      <c r="B161" s="85"/>
      <c r="C161" s="85"/>
      <c r="D161" s="85"/>
      <c r="E161" s="85"/>
      <c r="F161" s="85"/>
      <c r="G161" s="85"/>
      <c r="H161" s="86"/>
    </row>
    <row r="162" spans="1:10" s="34" customFormat="1" ht="13.5" thickBot="1">
      <c r="A162" s="177"/>
      <c r="B162" s="85"/>
      <c r="C162" s="85"/>
      <c r="D162" s="85"/>
      <c r="E162" s="85"/>
      <c r="F162" s="85"/>
      <c r="G162" s="85"/>
      <c r="H162" s="86"/>
    </row>
    <row r="163" spans="1:10" s="122" customFormat="1" ht="13.5" thickBot="1">
      <c r="A163" s="264" t="s">
        <v>625</v>
      </c>
      <c r="B163" s="265" t="s">
        <v>132</v>
      </c>
      <c r="C163" s="265" t="s">
        <v>132</v>
      </c>
      <c r="D163" s="265" t="s">
        <v>132</v>
      </c>
      <c r="E163" s="265" t="s">
        <v>132</v>
      </c>
      <c r="F163" s="265" t="s">
        <v>132</v>
      </c>
      <c r="G163" s="265" t="s">
        <v>132</v>
      </c>
      <c r="H163" s="265" t="s">
        <v>132</v>
      </c>
      <c r="I163" s="265" t="s">
        <v>132</v>
      </c>
      <c r="J163" s="266" t="s">
        <v>132</v>
      </c>
    </row>
    <row r="164" spans="1:10" s="122" customFormat="1" ht="30" customHeight="1">
      <c r="A164" s="117" t="s">
        <v>2</v>
      </c>
      <c r="B164" s="118" t="s">
        <v>605</v>
      </c>
      <c r="C164" s="118" t="s">
        <v>606</v>
      </c>
      <c r="D164" s="118" t="s">
        <v>607</v>
      </c>
      <c r="E164" s="118" t="s">
        <v>608</v>
      </c>
      <c r="F164" s="118" t="s">
        <v>609</v>
      </c>
      <c r="G164" s="118" t="s">
        <v>610</v>
      </c>
      <c r="H164" s="118" t="s">
        <v>613</v>
      </c>
      <c r="I164" s="118" t="s">
        <v>614</v>
      </c>
      <c r="J164" s="10" t="s">
        <v>4</v>
      </c>
    </row>
    <row r="165" spans="1:10" s="122" customFormat="1">
      <c r="A165" s="123" t="s">
        <v>27</v>
      </c>
      <c r="B165" s="6">
        <v>0</v>
      </c>
      <c r="C165" s="6">
        <v>0</v>
      </c>
      <c r="D165" s="6">
        <v>0</v>
      </c>
      <c r="E165" s="6">
        <v>0</v>
      </c>
      <c r="F165" s="6">
        <v>0</v>
      </c>
      <c r="G165" s="6">
        <v>2</v>
      </c>
      <c r="H165" s="6">
        <v>0</v>
      </c>
      <c r="I165" s="6">
        <v>0</v>
      </c>
      <c r="J165" s="44">
        <f>SUM(B165:I165)</f>
        <v>2</v>
      </c>
    </row>
    <row r="166" spans="1:10" s="122" customFormat="1" ht="12.75" customHeight="1">
      <c r="A166" s="124" t="s">
        <v>174</v>
      </c>
      <c r="B166" s="6">
        <v>0</v>
      </c>
      <c r="C166" s="6">
        <v>0</v>
      </c>
      <c r="D166" s="6">
        <v>1</v>
      </c>
      <c r="E166" s="6">
        <v>2</v>
      </c>
      <c r="F166" s="6">
        <v>2</v>
      </c>
      <c r="G166" s="6">
        <v>1</v>
      </c>
      <c r="H166" s="6">
        <v>0</v>
      </c>
      <c r="I166" s="6">
        <v>0</v>
      </c>
      <c r="J166" s="44">
        <f t="shared" ref="J166:J168" si="19">SUM(B166:I166)</f>
        <v>6</v>
      </c>
    </row>
    <row r="167" spans="1:10" s="122" customFormat="1" ht="12.75" customHeight="1">
      <c r="A167" s="124" t="s">
        <v>175</v>
      </c>
      <c r="B167" s="6">
        <v>1</v>
      </c>
      <c r="C167" s="6">
        <v>1</v>
      </c>
      <c r="D167" s="6">
        <v>2</v>
      </c>
      <c r="E167" s="6">
        <v>2</v>
      </c>
      <c r="F167" s="6">
        <v>3</v>
      </c>
      <c r="G167" s="6">
        <v>0</v>
      </c>
      <c r="H167" s="6">
        <v>0</v>
      </c>
      <c r="I167" s="6">
        <v>0</v>
      </c>
      <c r="J167" s="44">
        <f t="shared" si="19"/>
        <v>9</v>
      </c>
    </row>
    <row r="168" spans="1:10" s="122" customFormat="1">
      <c r="A168" s="123" t="s">
        <v>43</v>
      </c>
      <c r="B168" s="6">
        <v>0</v>
      </c>
      <c r="C168" s="6">
        <v>0</v>
      </c>
      <c r="D168" s="6">
        <v>0</v>
      </c>
      <c r="E168" s="6">
        <v>0</v>
      </c>
      <c r="F168" s="6">
        <v>0</v>
      </c>
      <c r="G168" s="6">
        <v>0</v>
      </c>
      <c r="H168" s="6">
        <v>0</v>
      </c>
      <c r="I168" s="6">
        <v>1</v>
      </c>
      <c r="J168" s="44">
        <f t="shared" si="19"/>
        <v>1</v>
      </c>
    </row>
    <row r="169" spans="1:10" s="122" customFormat="1" ht="13.5" thickBot="1">
      <c r="A169" s="68" t="s">
        <v>169</v>
      </c>
      <c r="B169" s="42">
        <f>SUM(B165:B168)</f>
        <v>1</v>
      </c>
      <c r="C169" s="42">
        <f>SUM(C165:C168)</f>
        <v>1</v>
      </c>
      <c r="D169" s="42">
        <f>SUM(D165:D168)</f>
        <v>3</v>
      </c>
      <c r="E169" s="42">
        <f>SUM(E165:E168)</f>
        <v>4</v>
      </c>
      <c r="F169" s="42">
        <f>SUM(F165:F168)</f>
        <v>5</v>
      </c>
      <c r="G169" s="42">
        <f>SUM(G165:G168)</f>
        <v>3</v>
      </c>
      <c r="H169" s="42">
        <f>SUM(H165:H168)</f>
        <v>0</v>
      </c>
      <c r="I169" s="42">
        <f>SUM(I165:I168)</f>
        <v>1</v>
      </c>
      <c r="J169" s="43">
        <f>SUM(J165:J168)</f>
        <v>18</v>
      </c>
    </row>
    <row r="170" spans="1:10" s="34" customFormat="1">
      <c r="A170" s="177"/>
      <c r="B170" s="85"/>
      <c r="C170" s="85"/>
      <c r="D170" s="85"/>
      <c r="E170" s="85"/>
      <c r="F170" s="85"/>
      <c r="G170" s="85"/>
      <c r="H170" s="86"/>
    </row>
    <row r="171" spans="1:10" s="34" customFormat="1" ht="13.5" thickBot="1">
      <c r="A171" s="177"/>
      <c r="B171" s="85"/>
      <c r="C171" s="85"/>
      <c r="D171" s="85"/>
      <c r="E171" s="85"/>
      <c r="F171" s="85"/>
      <c r="G171" s="85"/>
      <c r="H171" s="86"/>
    </row>
    <row r="172" spans="1:10" s="122" customFormat="1" ht="13.5" thickBot="1">
      <c r="A172" s="264" t="s">
        <v>626</v>
      </c>
      <c r="B172" s="265" t="s">
        <v>132</v>
      </c>
      <c r="C172" s="265" t="s">
        <v>132</v>
      </c>
      <c r="D172" s="265" t="s">
        <v>132</v>
      </c>
      <c r="E172" s="265" t="s">
        <v>132</v>
      </c>
      <c r="F172" s="265" t="s">
        <v>132</v>
      </c>
      <c r="G172" s="265" t="s">
        <v>132</v>
      </c>
      <c r="H172" s="265" t="s">
        <v>132</v>
      </c>
      <c r="I172" s="265" t="s">
        <v>132</v>
      </c>
      <c r="J172" s="266" t="s">
        <v>132</v>
      </c>
    </row>
    <row r="173" spans="1:10" s="122" customFormat="1" ht="30" customHeight="1">
      <c r="A173" s="117" t="s">
        <v>2</v>
      </c>
      <c r="B173" s="118" t="s">
        <v>605</v>
      </c>
      <c r="C173" s="118" t="s">
        <v>606</v>
      </c>
      <c r="D173" s="118" t="s">
        <v>607</v>
      </c>
      <c r="E173" s="118" t="s">
        <v>608</v>
      </c>
      <c r="F173" s="118" t="s">
        <v>609</v>
      </c>
      <c r="G173" s="118" t="s">
        <v>610</v>
      </c>
      <c r="H173" s="118" t="s">
        <v>613</v>
      </c>
      <c r="I173" s="118" t="s">
        <v>614</v>
      </c>
      <c r="J173" s="10" t="s">
        <v>4</v>
      </c>
    </row>
    <row r="174" spans="1:10" s="122" customFormat="1">
      <c r="A174" s="123" t="s">
        <v>27</v>
      </c>
      <c r="B174" s="6">
        <v>0</v>
      </c>
      <c r="C174" s="6">
        <v>1</v>
      </c>
      <c r="D174" s="6">
        <v>1</v>
      </c>
      <c r="E174" s="6">
        <v>0</v>
      </c>
      <c r="F174" s="6">
        <v>1</v>
      </c>
      <c r="G174" s="6">
        <v>0</v>
      </c>
      <c r="H174" s="6">
        <v>0</v>
      </c>
      <c r="I174" s="6">
        <v>1</v>
      </c>
      <c r="J174" s="44">
        <f>SUM(B174:I174)</f>
        <v>4</v>
      </c>
    </row>
    <row r="175" spans="1:10" s="122" customFormat="1" ht="12.75" customHeight="1">
      <c r="A175" s="124" t="s">
        <v>174</v>
      </c>
      <c r="B175" s="6">
        <v>4</v>
      </c>
      <c r="C175" s="6">
        <v>0</v>
      </c>
      <c r="D175" s="6">
        <v>2</v>
      </c>
      <c r="E175" s="6">
        <v>2</v>
      </c>
      <c r="F175" s="6">
        <v>0</v>
      </c>
      <c r="G175" s="6">
        <v>0</v>
      </c>
      <c r="H175" s="6">
        <v>0</v>
      </c>
      <c r="I175" s="6">
        <v>3</v>
      </c>
      <c r="J175" s="44">
        <f t="shared" ref="J175:J177" si="20">SUM(B175:I175)</f>
        <v>11</v>
      </c>
    </row>
    <row r="176" spans="1:10" s="122" customFormat="1" ht="12.75" customHeight="1">
      <c r="A176" s="124" t="s">
        <v>175</v>
      </c>
      <c r="B176" s="6">
        <v>0</v>
      </c>
      <c r="C176" s="6">
        <v>3</v>
      </c>
      <c r="D176" s="6">
        <v>0</v>
      </c>
      <c r="E176" s="6">
        <v>0</v>
      </c>
      <c r="F176" s="6">
        <v>1</v>
      </c>
      <c r="G176" s="6">
        <v>0</v>
      </c>
      <c r="H176" s="6">
        <v>0</v>
      </c>
      <c r="I176" s="6">
        <v>2</v>
      </c>
      <c r="J176" s="44">
        <f t="shared" si="20"/>
        <v>6</v>
      </c>
    </row>
    <row r="177" spans="1:11" s="122" customFormat="1">
      <c r="A177" s="123" t="s">
        <v>43</v>
      </c>
      <c r="B177" s="6">
        <v>3</v>
      </c>
      <c r="C177" s="6">
        <v>0</v>
      </c>
      <c r="D177" s="6">
        <v>1</v>
      </c>
      <c r="E177" s="6">
        <v>0</v>
      </c>
      <c r="F177" s="6">
        <v>0</v>
      </c>
      <c r="G177" s="6">
        <v>1</v>
      </c>
      <c r="H177" s="6">
        <v>0</v>
      </c>
      <c r="I177" s="6">
        <v>2</v>
      </c>
      <c r="J177" s="44">
        <f t="shared" si="20"/>
        <v>7</v>
      </c>
    </row>
    <row r="178" spans="1:11" s="122" customFormat="1" ht="13.5" thickBot="1">
      <c r="A178" s="68" t="s">
        <v>169</v>
      </c>
      <c r="B178" s="42">
        <f>SUM(B174:B177)</f>
        <v>7</v>
      </c>
      <c r="C178" s="42">
        <f>SUM(C174:C177)</f>
        <v>4</v>
      </c>
      <c r="D178" s="42">
        <f>SUM(D174:D177)</f>
        <v>4</v>
      </c>
      <c r="E178" s="42">
        <f>SUM(E174:E177)</f>
        <v>2</v>
      </c>
      <c r="F178" s="42">
        <f>SUM(F174:F177)</f>
        <v>2</v>
      </c>
      <c r="G178" s="42">
        <f>SUM(G174:G177)</f>
        <v>1</v>
      </c>
      <c r="H178" s="42">
        <f>SUM(H174:H177)</f>
        <v>0</v>
      </c>
      <c r="I178" s="42">
        <f>SUM(I174:I177)</f>
        <v>8</v>
      </c>
      <c r="J178" s="43">
        <f>SUM(J174:J177)</f>
        <v>28</v>
      </c>
    </row>
    <row r="179" spans="1:11" s="122" customFormat="1">
      <c r="A179" s="129"/>
      <c r="B179" s="129"/>
      <c r="C179" s="129"/>
      <c r="D179" s="129"/>
      <c r="E179" s="129"/>
      <c r="F179" s="129"/>
      <c r="G179" s="129"/>
      <c r="H179" s="129"/>
      <c r="I179" s="130"/>
      <c r="J179" s="4"/>
    </row>
    <row r="180" spans="1:11" s="122" customFormat="1" ht="13.5" thickBot="1">
      <c r="A180" s="129"/>
      <c r="B180" s="129"/>
      <c r="C180" s="129"/>
      <c r="D180" s="129"/>
      <c r="E180" s="129"/>
      <c r="F180" s="129"/>
      <c r="G180" s="129"/>
      <c r="H180" s="129"/>
      <c r="I180" s="130"/>
      <c r="J180" s="4"/>
    </row>
    <row r="181" spans="1:11" s="122" customFormat="1" ht="13.5" thickBot="1">
      <c r="A181" s="264" t="s">
        <v>627</v>
      </c>
      <c r="B181" s="276"/>
      <c r="C181" s="276"/>
      <c r="D181" s="276"/>
      <c r="E181" s="276"/>
      <c r="F181" s="276"/>
      <c r="G181" s="276"/>
      <c r="H181" s="276"/>
      <c r="I181" s="276"/>
      <c r="J181" s="276"/>
      <c r="K181" s="277"/>
    </row>
    <row r="182" spans="1:11" s="122" customFormat="1" ht="30" customHeight="1">
      <c r="A182" s="117" t="s">
        <v>2</v>
      </c>
      <c r="B182" s="118" t="s">
        <v>253</v>
      </c>
      <c r="C182" s="118" t="s">
        <v>254</v>
      </c>
      <c r="D182" s="118" t="s">
        <v>255</v>
      </c>
      <c r="E182" s="118" t="s">
        <v>256</v>
      </c>
      <c r="F182" s="118" t="s">
        <v>257</v>
      </c>
      <c r="G182" s="118" t="s">
        <v>258</v>
      </c>
      <c r="H182" s="118" t="s">
        <v>259</v>
      </c>
      <c r="I182" s="118" t="s">
        <v>260</v>
      </c>
      <c r="J182" s="118" t="s">
        <v>261</v>
      </c>
      <c r="K182" s="10" t="s">
        <v>4</v>
      </c>
    </row>
    <row r="183" spans="1:11" s="122" customFormat="1">
      <c r="A183" s="123" t="s">
        <v>27</v>
      </c>
      <c r="B183" s="105">
        <v>1</v>
      </c>
      <c r="C183" s="105">
        <v>0</v>
      </c>
      <c r="D183" s="105">
        <v>0</v>
      </c>
      <c r="E183" s="105">
        <v>1</v>
      </c>
      <c r="F183" s="105">
        <v>0</v>
      </c>
      <c r="G183" s="105">
        <v>1</v>
      </c>
      <c r="H183" s="105">
        <v>0</v>
      </c>
      <c r="I183" s="105">
        <v>0</v>
      </c>
      <c r="J183" s="105">
        <v>0</v>
      </c>
      <c r="K183" s="44">
        <f>SUM(B183:J183)</f>
        <v>3</v>
      </c>
    </row>
    <row r="184" spans="1:11" s="122" customFormat="1" ht="12.75" customHeight="1">
      <c r="A184" s="124" t="s">
        <v>174</v>
      </c>
      <c r="B184" s="105">
        <v>0</v>
      </c>
      <c r="C184" s="105">
        <v>0</v>
      </c>
      <c r="D184" s="105">
        <v>1</v>
      </c>
      <c r="E184" s="105">
        <v>4</v>
      </c>
      <c r="F184" s="105">
        <v>0</v>
      </c>
      <c r="G184" s="105">
        <v>1</v>
      </c>
      <c r="H184" s="105">
        <v>0</v>
      </c>
      <c r="I184" s="105">
        <v>0</v>
      </c>
      <c r="J184" s="105">
        <v>5</v>
      </c>
      <c r="K184" s="44">
        <f t="shared" ref="K184:K186" si="21">SUM(B184:J184)</f>
        <v>11</v>
      </c>
    </row>
    <row r="185" spans="1:11" s="122" customFormat="1" ht="12.75" customHeight="1">
      <c r="A185" s="124" t="s">
        <v>175</v>
      </c>
      <c r="B185" s="105">
        <v>0</v>
      </c>
      <c r="C185" s="105">
        <v>0</v>
      </c>
      <c r="D185" s="105">
        <v>2</v>
      </c>
      <c r="E185" s="105">
        <v>1</v>
      </c>
      <c r="F185" s="105">
        <v>1</v>
      </c>
      <c r="G185" s="105">
        <v>3</v>
      </c>
      <c r="H185" s="105">
        <v>0</v>
      </c>
      <c r="I185" s="105">
        <v>1</v>
      </c>
      <c r="J185" s="105">
        <v>2</v>
      </c>
      <c r="K185" s="44">
        <f t="shared" si="21"/>
        <v>10</v>
      </c>
    </row>
    <row r="186" spans="1:11" s="122" customFormat="1">
      <c r="A186" s="123" t="s">
        <v>43</v>
      </c>
      <c r="B186" s="105">
        <v>0</v>
      </c>
      <c r="C186" s="105">
        <v>0</v>
      </c>
      <c r="D186" s="105">
        <v>0</v>
      </c>
      <c r="E186" s="105">
        <v>2</v>
      </c>
      <c r="F186" s="105">
        <v>0</v>
      </c>
      <c r="G186" s="105">
        <v>0</v>
      </c>
      <c r="H186" s="105">
        <v>0</v>
      </c>
      <c r="I186" s="105">
        <v>0</v>
      </c>
      <c r="J186" s="105">
        <v>0</v>
      </c>
      <c r="K186" s="44">
        <f t="shared" si="21"/>
        <v>2</v>
      </c>
    </row>
    <row r="187" spans="1:11" s="122" customFormat="1" ht="13.5" thickBot="1">
      <c r="A187" s="68" t="s">
        <v>169</v>
      </c>
      <c r="B187" s="42">
        <f>SUM(B183:B186)</f>
        <v>1</v>
      </c>
      <c r="C187" s="42">
        <f>SUM(C183:C186)</f>
        <v>0</v>
      </c>
      <c r="D187" s="42">
        <f>SUM(D183:D186)</f>
        <v>3</v>
      </c>
      <c r="E187" s="42">
        <f>SUM(E183:E186)</f>
        <v>8</v>
      </c>
      <c r="F187" s="42">
        <f>SUM(F183:F186)</f>
        <v>1</v>
      </c>
      <c r="G187" s="42">
        <f>SUM(G183:G186)</f>
        <v>5</v>
      </c>
      <c r="H187" s="42">
        <f>SUM(H183:H186)</f>
        <v>0</v>
      </c>
      <c r="I187" s="42">
        <f>SUM(I183:I186)</f>
        <v>1</v>
      </c>
      <c r="J187" s="42">
        <f>SUM(J183:J186)</f>
        <v>7</v>
      </c>
      <c r="K187" s="43">
        <f>SUM(K183:K186)</f>
        <v>26</v>
      </c>
    </row>
  </sheetData>
  <mergeCells count="23">
    <mergeCell ref="A154:J154"/>
    <mergeCell ref="A163:J163"/>
    <mergeCell ref="A172:J172"/>
    <mergeCell ref="A181:K181"/>
    <mergeCell ref="A87:K87"/>
    <mergeCell ref="A103:H103"/>
    <mergeCell ref="A112:H112"/>
    <mergeCell ref="A121:H121"/>
    <mergeCell ref="A130:H130"/>
    <mergeCell ref="A96:G96"/>
    <mergeCell ref="A9:G9"/>
    <mergeCell ref="A53:I53"/>
    <mergeCell ref="A16:H16"/>
    <mergeCell ref="A26:H26"/>
    <mergeCell ref="A35:H35"/>
    <mergeCell ref="A44:H44"/>
    <mergeCell ref="A60:J60"/>
    <mergeCell ref="A69:J69"/>
    <mergeCell ref="A78:J78"/>
    <mergeCell ref="A1:K1"/>
    <mergeCell ref="A7:K7"/>
    <mergeCell ref="A139:H139"/>
    <mergeCell ref="A147:I147"/>
  </mergeCells>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sheetPr codeName="Sheet83" enableFormatConditionsCalculation="0">
    <tabColor theme="0"/>
  </sheetPr>
  <dimension ref="A1:H180"/>
  <sheetViews>
    <sheetView zoomScaleNormal="100" workbookViewId="0">
      <pane ySplit="7" topLeftCell="A8" activePane="bottomLeft" state="frozen"/>
      <selection pane="bottomLeft" sqref="A1:H1"/>
    </sheetView>
  </sheetViews>
  <sheetFormatPr defaultColWidth="8.85546875" defaultRowHeight="12.75"/>
  <cols>
    <col min="1" max="1" width="22.140625" style="9" bestFit="1" customWidth="1"/>
    <col min="2" max="5" width="13.140625" style="9" bestFit="1" customWidth="1"/>
    <col min="6" max="6" width="16.42578125" style="9" bestFit="1" customWidth="1"/>
    <col min="7" max="7" width="10.28515625" style="9" bestFit="1" customWidth="1"/>
    <col min="8" max="8" width="13.7109375" style="9" customWidth="1"/>
    <col min="9" max="9" width="11.42578125" style="9" bestFit="1" customWidth="1"/>
    <col min="10" max="10" width="12.7109375" style="9" bestFit="1" customWidth="1"/>
    <col min="11" max="11" width="7" style="9" bestFit="1" customWidth="1"/>
    <col min="12" max="12" width="9.7109375" style="9" bestFit="1" customWidth="1"/>
    <col min="13" max="13" width="10.7109375" style="9" bestFit="1" customWidth="1"/>
    <col min="14" max="14" width="8.42578125" style="9" bestFit="1" customWidth="1"/>
    <col min="15" max="15" width="16.42578125" style="9" bestFit="1" customWidth="1"/>
    <col min="16" max="17" width="10.7109375" style="9" customWidth="1"/>
    <col min="18" max="16384" width="8.85546875" style="9"/>
  </cols>
  <sheetData>
    <row r="1" spans="1:8" ht="35.1" customHeight="1" thickBot="1">
      <c r="A1" s="251" t="s">
        <v>476</v>
      </c>
      <c r="B1" s="260" t="s">
        <v>0</v>
      </c>
      <c r="C1" s="260" t="s">
        <v>0</v>
      </c>
      <c r="D1" s="260" t="s">
        <v>0</v>
      </c>
      <c r="E1" s="260" t="s">
        <v>0</v>
      </c>
      <c r="F1" s="260" t="s">
        <v>0</v>
      </c>
      <c r="G1" s="260" t="s">
        <v>0</v>
      </c>
      <c r="H1" s="261" t="s">
        <v>0</v>
      </c>
    </row>
    <row r="2" spans="1:8" ht="15.75" thickBot="1">
      <c r="A2" s="54"/>
      <c r="B2" s="54"/>
      <c r="C2" s="54"/>
      <c r="D2" s="54"/>
      <c r="E2" s="54"/>
      <c r="F2" s="54"/>
      <c r="G2" s="54"/>
      <c r="H2" s="54"/>
    </row>
    <row r="3" spans="1:8" ht="15" customHeight="1">
      <c r="A3" s="18"/>
      <c r="B3" s="71"/>
      <c r="C3" s="19"/>
      <c r="D3" s="17" t="s">
        <v>163</v>
      </c>
      <c r="E3" s="233" t="s">
        <v>164</v>
      </c>
      <c r="F3" s="54"/>
      <c r="G3" s="54"/>
      <c r="H3" s="54"/>
    </row>
    <row r="4" spans="1:8" ht="15.75" customHeight="1">
      <c r="A4" s="4"/>
      <c r="B4" s="20"/>
      <c r="C4" s="21"/>
      <c r="D4" s="17" t="s">
        <v>163</v>
      </c>
      <c r="E4" s="234" t="s">
        <v>165</v>
      </c>
      <c r="F4" s="54"/>
      <c r="G4" s="54"/>
      <c r="H4" s="54"/>
    </row>
    <row r="5" spans="1:8" ht="16.5" customHeight="1" thickBot="1">
      <c r="A5" s="4"/>
      <c r="B5" s="4"/>
      <c r="C5" s="6"/>
      <c r="D5" s="17" t="s">
        <v>163</v>
      </c>
      <c r="E5" s="235" t="s">
        <v>166</v>
      </c>
      <c r="F5" s="54"/>
      <c r="G5" s="54"/>
      <c r="H5" s="54"/>
    </row>
    <row r="6" spans="1:8" ht="15.75" thickBot="1">
      <c r="A6" s="54"/>
      <c r="B6" s="54"/>
      <c r="C6" s="54"/>
      <c r="D6" s="54"/>
      <c r="E6" s="54"/>
      <c r="F6" s="54"/>
      <c r="G6" s="54"/>
      <c r="H6" s="54"/>
    </row>
    <row r="7" spans="1:8" ht="17.25" customHeight="1" thickBot="1">
      <c r="A7" s="254" t="s">
        <v>133</v>
      </c>
      <c r="B7" s="278" t="s">
        <v>133</v>
      </c>
      <c r="C7" s="278" t="s">
        <v>133</v>
      </c>
      <c r="D7" s="278" t="s">
        <v>133</v>
      </c>
      <c r="E7" s="278" t="s">
        <v>133</v>
      </c>
      <c r="F7" s="278" t="s">
        <v>133</v>
      </c>
      <c r="G7" s="278" t="s">
        <v>133</v>
      </c>
      <c r="H7" s="279" t="s">
        <v>133</v>
      </c>
    </row>
    <row r="8" spans="1:8" s="34" customFormat="1" ht="15" thickBot="1">
      <c r="A8" s="73"/>
      <c r="B8" s="74"/>
      <c r="C8" s="74"/>
      <c r="D8" s="74"/>
      <c r="E8" s="74"/>
      <c r="F8" s="74"/>
      <c r="G8" s="74"/>
      <c r="H8" s="74"/>
    </row>
    <row r="9" spans="1:8" s="113" customFormat="1" ht="13.5" thickBot="1">
      <c r="A9" s="264" t="s">
        <v>628</v>
      </c>
      <c r="B9" s="276"/>
      <c r="C9" s="276"/>
      <c r="D9" s="276"/>
      <c r="E9" s="276"/>
      <c r="F9" s="276"/>
      <c r="G9" s="276"/>
      <c r="H9" s="277"/>
    </row>
    <row r="10" spans="1:8" s="113" customFormat="1" ht="25.5">
      <c r="A10" s="27" t="s">
        <v>2</v>
      </c>
      <c r="B10" s="65" t="s">
        <v>629</v>
      </c>
      <c r="C10" s="65" t="s">
        <v>630</v>
      </c>
      <c r="D10" s="65" t="s">
        <v>631</v>
      </c>
      <c r="E10" s="65" t="s">
        <v>632</v>
      </c>
      <c r="F10" s="65" t="s">
        <v>633</v>
      </c>
      <c r="G10" s="65" t="s">
        <v>72</v>
      </c>
      <c r="H10" s="16" t="s">
        <v>4</v>
      </c>
    </row>
    <row r="11" spans="1:8" s="113" customFormat="1">
      <c r="A11" s="115" t="s">
        <v>538</v>
      </c>
      <c r="B11" s="6">
        <v>3</v>
      </c>
      <c r="C11" s="6">
        <v>3</v>
      </c>
      <c r="D11" s="6">
        <v>4</v>
      </c>
      <c r="E11" s="6">
        <v>0</v>
      </c>
      <c r="F11" s="6">
        <v>1</v>
      </c>
      <c r="G11" s="6">
        <v>1</v>
      </c>
      <c r="H11" s="44">
        <f>SUM(B11:G11)</f>
        <v>12</v>
      </c>
    </row>
    <row r="12" spans="1:8" s="113" customFormat="1">
      <c r="A12" s="115" t="s">
        <v>539</v>
      </c>
      <c r="B12" s="6">
        <v>1</v>
      </c>
      <c r="C12" s="6">
        <v>2</v>
      </c>
      <c r="D12" s="6">
        <v>0</v>
      </c>
      <c r="E12" s="6">
        <v>0</v>
      </c>
      <c r="F12" s="6">
        <v>0</v>
      </c>
      <c r="G12" s="6">
        <v>0</v>
      </c>
      <c r="H12" s="44">
        <f t="shared" ref="H12:H13" si="0">SUM(B12:G12)</f>
        <v>3</v>
      </c>
    </row>
    <row r="13" spans="1:8" s="113" customFormat="1" ht="13.5" thickBot="1">
      <c r="A13" s="209" t="s">
        <v>540</v>
      </c>
      <c r="B13" s="210">
        <v>0</v>
      </c>
      <c r="C13" s="210">
        <v>2</v>
      </c>
      <c r="D13" s="210">
        <v>0</v>
      </c>
      <c r="E13" s="210">
        <v>0</v>
      </c>
      <c r="F13" s="210">
        <v>0</v>
      </c>
      <c r="G13" s="210">
        <v>0</v>
      </c>
      <c r="H13" s="211">
        <f t="shared" si="0"/>
        <v>2</v>
      </c>
    </row>
    <row r="14" spans="1:8" s="34" customFormat="1" ht="14.25">
      <c r="A14" s="73"/>
      <c r="B14" s="74"/>
      <c r="C14" s="74"/>
      <c r="D14" s="74"/>
      <c r="E14" s="74"/>
      <c r="F14" s="74"/>
      <c r="G14" s="74"/>
      <c r="H14" s="74"/>
    </row>
    <row r="15" spans="1:8" s="34" customFormat="1" ht="15" thickBot="1">
      <c r="A15" s="73"/>
      <c r="B15" s="74"/>
      <c r="C15" s="74"/>
      <c r="D15" s="74"/>
      <c r="E15" s="74"/>
      <c r="F15" s="74"/>
      <c r="G15" s="74"/>
      <c r="H15" s="74"/>
    </row>
    <row r="16" spans="1:8" s="122" customFormat="1" ht="13.5" thickBot="1">
      <c r="A16" s="264" t="s">
        <v>634</v>
      </c>
      <c r="B16" s="265" t="s">
        <v>134</v>
      </c>
      <c r="C16" s="265" t="s">
        <v>134</v>
      </c>
      <c r="D16" s="265" t="s">
        <v>134</v>
      </c>
      <c r="E16" s="265" t="s">
        <v>134</v>
      </c>
      <c r="F16" s="265" t="s">
        <v>134</v>
      </c>
      <c r="G16" s="265" t="s">
        <v>134</v>
      </c>
      <c r="H16" s="266" t="s">
        <v>134</v>
      </c>
    </row>
    <row r="17" spans="1:8" s="122" customFormat="1" ht="30" customHeight="1">
      <c r="A17" s="117" t="s">
        <v>2</v>
      </c>
      <c r="B17" s="118" t="s">
        <v>629</v>
      </c>
      <c r="C17" s="118" t="s">
        <v>630</v>
      </c>
      <c r="D17" s="118" t="s">
        <v>631</v>
      </c>
      <c r="E17" s="118" t="s">
        <v>632</v>
      </c>
      <c r="F17" s="118" t="s">
        <v>633</v>
      </c>
      <c r="G17" s="118" t="s">
        <v>72</v>
      </c>
      <c r="H17" s="10" t="s">
        <v>4</v>
      </c>
    </row>
    <row r="18" spans="1:8" s="122" customFormat="1">
      <c r="A18" s="123" t="s">
        <v>27</v>
      </c>
      <c r="B18" s="6">
        <v>2</v>
      </c>
      <c r="C18" s="6">
        <v>0</v>
      </c>
      <c r="D18" s="6">
        <v>0</v>
      </c>
      <c r="E18" s="6">
        <v>0</v>
      </c>
      <c r="F18" s="6">
        <v>0</v>
      </c>
      <c r="G18" s="6">
        <v>2</v>
      </c>
      <c r="H18" s="44">
        <f>SUM(B18:G18)</f>
        <v>4</v>
      </c>
    </row>
    <row r="19" spans="1:8" s="122" customFormat="1" ht="12.75" customHeight="1">
      <c r="A19" s="123" t="s">
        <v>28</v>
      </c>
      <c r="B19" s="6">
        <v>4</v>
      </c>
      <c r="C19" s="6">
        <v>5</v>
      </c>
      <c r="D19" s="6">
        <v>0</v>
      </c>
      <c r="E19" s="6">
        <v>0</v>
      </c>
      <c r="F19" s="6">
        <v>2</v>
      </c>
      <c r="G19" s="6">
        <v>3</v>
      </c>
      <c r="H19" s="44">
        <f t="shared" ref="H19:H21" si="1">SUM(B19:G19)</f>
        <v>14</v>
      </c>
    </row>
    <row r="20" spans="1:8" s="122" customFormat="1" ht="12.75" customHeight="1">
      <c r="A20" s="123" t="s">
        <v>29</v>
      </c>
      <c r="B20" s="6">
        <v>5</v>
      </c>
      <c r="C20" s="6">
        <v>3</v>
      </c>
      <c r="D20" s="6">
        <v>1</v>
      </c>
      <c r="E20" s="6">
        <v>0</v>
      </c>
      <c r="F20" s="6">
        <v>0</v>
      </c>
      <c r="G20" s="6">
        <v>1</v>
      </c>
      <c r="H20" s="44">
        <f t="shared" si="1"/>
        <v>10</v>
      </c>
    </row>
    <row r="21" spans="1:8" s="122" customFormat="1" ht="12" customHeight="1">
      <c r="A21" s="123" t="s">
        <v>43</v>
      </c>
      <c r="B21" s="6">
        <v>3</v>
      </c>
      <c r="C21" s="6">
        <v>1</v>
      </c>
      <c r="D21" s="6">
        <v>0</v>
      </c>
      <c r="E21" s="6">
        <v>0</v>
      </c>
      <c r="F21" s="6">
        <v>1</v>
      </c>
      <c r="G21" s="6">
        <v>8</v>
      </c>
      <c r="H21" s="44">
        <f t="shared" si="1"/>
        <v>13</v>
      </c>
    </row>
    <row r="22" spans="1:8" s="122" customFormat="1" ht="13.5" thickBot="1">
      <c r="A22" s="68" t="s">
        <v>169</v>
      </c>
      <c r="B22" s="42">
        <f>SUM(B18:B21)</f>
        <v>14</v>
      </c>
      <c r="C22" s="42">
        <f>SUM(C18:C21)</f>
        <v>9</v>
      </c>
      <c r="D22" s="42">
        <f>SUM(D18:D21)</f>
        <v>1</v>
      </c>
      <c r="E22" s="42">
        <f>SUM(E18:E21)</f>
        <v>0</v>
      </c>
      <c r="F22" s="42">
        <f>SUM(F18:F21)</f>
        <v>3</v>
      </c>
      <c r="G22" s="42">
        <f>SUM(G18:G21)</f>
        <v>14</v>
      </c>
      <c r="H22" s="43">
        <f>SUM(H18:H21)</f>
        <v>41</v>
      </c>
    </row>
    <row r="23" spans="1:8" s="34" customFormat="1" ht="14.25">
      <c r="A23" s="73"/>
      <c r="B23" s="74"/>
      <c r="C23" s="74"/>
      <c r="D23" s="74"/>
      <c r="E23" s="74"/>
      <c r="F23" s="74"/>
      <c r="G23" s="74"/>
      <c r="H23" s="74"/>
    </row>
    <row r="24" spans="1:8" s="34" customFormat="1" ht="15" thickBot="1">
      <c r="A24" s="73"/>
      <c r="B24" s="74"/>
      <c r="C24" s="74"/>
      <c r="D24" s="74"/>
      <c r="E24" s="74"/>
      <c r="F24" s="74"/>
      <c r="G24" s="74"/>
      <c r="H24" s="74"/>
    </row>
    <row r="25" spans="1:8" s="122" customFormat="1" ht="13.5" thickBot="1">
      <c r="A25" s="264" t="s">
        <v>635</v>
      </c>
      <c r="B25" s="265" t="s">
        <v>134</v>
      </c>
      <c r="C25" s="265" t="s">
        <v>134</v>
      </c>
      <c r="D25" s="265" t="s">
        <v>134</v>
      </c>
      <c r="E25" s="265" t="s">
        <v>134</v>
      </c>
      <c r="F25" s="265" t="s">
        <v>134</v>
      </c>
      <c r="G25" s="265" t="s">
        <v>134</v>
      </c>
      <c r="H25" s="266" t="s">
        <v>134</v>
      </c>
    </row>
    <row r="26" spans="1:8" s="122" customFormat="1" ht="30" customHeight="1">
      <c r="A26" s="117" t="s">
        <v>2</v>
      </c>
      <c r="B26" s="118" t="s">
        <v>629</v>
      </c>
      <c r="C26" s="118" t="s">
        <v>630</v>
      </c>
      <c r="D26" s="118" t="s">
        <v>631</v>
      </c>
      <c r="E26" s="118" t="s">
        <v>632</v>
      </c>
      <c r="F26" s="118" t="s">
        <v>633</v>
      </c>
      <c r="G26" s="118" t="s">
        <v>72</v>
      </c>
      <c r="H26" s="10" t="s">
        <v>4</v>
      </c>
    </row>
    <row r="27" spans="1:8" s="122" customFormat="1">
      <c r="A27" s="123" t="s">
        <v>27</v>
      </c>
      <c r="B27" s="6">
        <v>1</v>
      </c>
      <c r="C27" s="6">
        <v>0</v>
      </c>
      <c r="D27" s="6">
        <v>0</v>
      </c>
      <c r="E27" s="6">
        <v>0</v>
      </c>
      <c r="F27" s="6">
        <v>1</v>
      </c>
      <c r="G27" s="6">
        <v>1</v>
      </c>
      <c r="H27" s="44">
        <f>SUM(B27:G27)</f>
        <v>3</v>
      </c>
    </row>
    <row r="28" spans="1:8" s="122" customFormat="1" ht="12.75" customHeight="1">
      <c r="A28" s="124" t="s">
        <v>174</v>
      </c>
      <c r="B28" s="6">
        <v>4</v>
      </c>
      <c r="C28" s="6">
        <v>3</v>
      </c>
      <c r="D28" s="6">
        <v>0</v>
      </c>
      <c r="E28" s="6">
        <v>0</v>
      </c>
      <c r="F28" s="6">
        <v>2</v>
      </c>
      <c r="G28" s="6">
        <v>2</v>
      </c>
      <c r="H28" s="44">
        <f t="shared" ref="H28:H30" si="2">SUM(B28:G28)</f>
        <v>11</v>
      </c>
    </row>
    <row r="29" spans="1:8" s="122" customFormat="1" ht="12.75" customHeight="1">
      <c r="A29" s="124" t="s">
        <v>175</v>
      </c>
      <c r="B29" s="6">
        <v>3</v>
      </c>
      <c r="C29" s="6">
        <v>4</v>
      </c>
      <c r="D29" s="6">
        <v>1</v>
      </c>
      <c r="E29" s="6">
        <v>0</v>
      </c>
      <c r="F29" s="6">
        <v>1</v>
      </c>
      <c r="G29" s="6">
        <v>1</v>
      </c>
      <c r="H29" s="44">
        <f t="shared" si="2"/>
        <v>10</v>
      </c>
    </row>
    <row r="30" spans="1:8" s="122" customFormat="1" ht="12" customHeight="1">
      <c r="A30" s="123" t="s">
        <v>43</v>
      </c>
      <c r="B30" s="6">
        <v>0</v>
      </c>
      <c r="C30" s="6">
        <v>0</v>
      </c>
      <c r="D30" s="6">
        <v>0</v>
      </c>
      <c r="E30" s="6">
        <v>0</v>
      </c>
      <c r="F30" s="6">
        <v>0</v>
      </c>
      <c r="G30" s="6">
        <v>1</v>
      </c>
      <c r="H30" s="44">
        <f t="shared" si="2"/>
        <v>1</v>
      </c>
    </row>
    <row r="31" spans="1:8" s="122" customFormat="1" ht="13.5" thickBot="1">
      <c r="A31" s="68" t="s">
        <v>169</v>
      </c>
      <c r="B31" s="42">
        <f>SUM(B27:B30)</f>
        <v>8</v>
      </c>
      <c r="C31" s="42">
        <f>SUM(C27:C30)</f>
        <v>7</v>
      </c>
      <c r="D31" s="42">
        <f>SUM(D27:D30)</f>
        <v>1</v>
      </c>
      <c r="E31" s="42">
        <f>SUM(E27:E30)</f>
        <v>0</v>
      </c>
      <c r="F31" s="42">
        <f>SUM(F27:F30)</f>
        <v>4</v>
      </c>
      <c r="G31" s="42">
        <f>SUM(G27:G30)</f>
        <v>5</v>
      </c>
      <c r="H31" s="43">
        <f>SUM(H27:H30)</f>
        <v>25</v>
      </c>
    </row>
    <row r="32" spans="1:8" s="34" customFormat="1" ht="14.25">
      <c r="A32" s="73"/>
      <c r="B32" s="74"/>
      <c r="C32" s="74"/>
      <c r="D32" s="74"/>
      <c r="E32" s="74"/>
      <c r="F32" s="74"/>
      <c r="G32" s="74"/>
      <c r="H32" s="74"/>
    </row>
    <row r="33" spans="1:8" s="34" customFormat="1" ht="15" thickBot="1">
      <c r="A33" s="73"/>
      <c r="B33" s="74"/>
      <c r="C33" s="74"/>
      <c r="D33" s="74"/>
      <c r="E33" s="74"/>
      <c r="F33" s="74"/>
      <c r="G33" s="74"/>
      <c r="H33" s="74"/>
    </row>
    <row r="34" spans="1:8" s="122" customFormat="1" ht="13.5" thickBot="1">
      <c r="A34" s="264" t="s">
        <v>636</v>
      </c>
      <c r="B34" s="265" t="s">
        <v>134</v>
      </c>
      <c r="C34" s="265" t="s">
        <v>134</v>
      </c>
      <c r="D34" s="265" t="s">
        <v>134</v>
      </c>
      <c r="E34" s="265" t="s">
        <v>134</v>
      </c>
      <c r="F34" s="265" t="s">
        <v>134</v>
      </c>
      <c r="G34" s="265" t="s">
        <v>134</v>
      </c>
      <c r="H34" s="266" t="s">
        <v>134</v>
      </c>
    </row>
    <row r="35" spans="1:8" s="122" customFormat="1" ht="30" customHeight="1">
      <c r="A35" s="117" t="s">
        <v>2</v>
      </c>
      <c r="B35" s="118" t="s">
        <v>629</v>
      </c>
      <c r="C35" s="118" t="s">
        <v>630</v>
      </c>
      <c r="D35" s="118" t="s">
        <v>631</v>
      </c>
      <c r="E35" s="118" t="s">
        <v>632</v>
      </c>
      <c r="F35" s="118" t="s">
        <v>633</v>
      </c>
      <c r="G35" s="118" t="s">
        <v>72</v>
      </c>
      <c r="H35" s="10" t="s">
        <v>4</v>
      </c>
    </row>
    <row r="36" spans="1:8" s="122" customFormat="1">
      <c r="A36" s="123" t="s">
        <v>27</v>
      </c>
      <c r="B36" s="6">
        <v>2</v>
      </c>
      <c r="C36" s="6">
        <v>1</v>
      </c>
      <c r="D36" s="6">
        <v>0</v>
      </c>
      <c r="E36" s="6">
        <v>1</v>
      </c>
      <c r="F36" s="6">
        <v>0</v>
      </c>
      <c r="G36" s="6">
        <v>0</v>
      </c>
      <c r="H36" s="44">
        <f>SUM(B36:G36)</f>
        <v>4</v>
      </c>
    </row>
    <row r="37" spans="1:8" s="122" customFormat="1" ht="12.75" customHeight="1">
      <c r="A37" s="124" t="s">
        <v>174</v>
      </c>
      <c r="B37" s="6">
        <v>8</v>
      </c>
      <c r="C37" s="6">
        <v>1</v>
      </c>
      <c r="D37" s="6">
        <v>0</v>
      </c>
      <c r="E37" s="6">
        <v>0</v>
      </c>
      <c r="F37" s="6">
        <v>0</v>
      </c>
      <c r="G37" s="6">
        <v>4</v>
      </c>
      <c r="H37" s="44">
        <f t="shared" ref="H37:H39" si="3">SUM(B37:G37)</f>
        <v>13</v>
      </c>
    </row>
    <row r="38" spans="1:8" s="122" customFormat="1" ht="12.75" customHeight="1">
      <c r="A38" s="124" t="s">
        <v>175</v>
      </c>
      <c r="B38" s="6">
        <v>1</v>
      </c>
      <c r="C38" s="6">
        <v>2</v>
      </c>
      <c r="D38" s="6">
        <v>1</v>
      </c>
      <c r="E38" s="6">
        <v>0</v>
      </c>
      <c r="F38" s="6">
        <v>0</v>
      </c>
      <c r="G38" s="6">
        <v>0</v>
      </c>
      <c r="H38" s="44">
        <f t="shared" si="3"/>
        <v>4</v>
      </c>
    </row>
    <row r="39" spans="1:8" s="122" customFormat="1" ht="12" customHeight="1">
      <c r="A39" s="123" t="s">
        <v>43</v>
      </c>
      <c r="B39" s="6">
        <v>3</v>
      </c>
      <c r="C39" s="6">
        <v>1</v>
      </c>
      <c r="D39" s="6">
        <v>0</v>
      </c>
      <c r="E39" s="6">
        <v>0</v>
      </c>
      <c r="F39" s="6">
        <v>1</v>
      </c>
      <c r="G39" s="6">
        <v>0</v>
      </c>
      <c r="H39" s="44">
        <f t="shared" si="3"/>
        <v>5</v>
      </c>
    </row>
    <row r="40" spans="1:8" s="122" customFormat="1" ht="13.5" thickBot="1">
      <c r="A40" s="68" t="s">
        <v>169</v>
      </c>
      <c r="B40" s="42">
        <f>SUM(B36:B39)</f>
        <v>14</v>
      </c>
      <c r="C40" s="42">
        <f>SUM(C36:C39)</f>
        <v>5</v>
      </c>
      <c r="D40" s="42">
        <f>SUM(D36:D39)</f>
        <v>1</v>
      </c>
      <c r="E40" s="42">
        <f>SUM(E36:E39)</f>
        <v>1</v>
      </c>
      <c r="F40" s="42">
        <f>SUM(F36:F39)</f>
        <v>1</v>
      </c>
      <c r="G40" s="42">
        <f>SUM(G36:G39)</f>
        <v>4</v>
      </c>
      <c r="H40" s="43">
        <f>SUM(H36:H39)</f>
        <v>26</v>
      </c>
    </row>
    <row r="41" spans="1:8" s="113" customFormat="1">
      <c r="A41" s="34"/>
      <c r="B41" s="34"/>
      <c r="C41" s="34"/>
      <c r="D41" s="34"/>
      <c r="E41" s="34"/>
      <c r="F41" s="34"/>
      <c r="G41" s="34"/>
      <c r="H41" s="34"/>
    </row>
    <row r="42" spans="1:8" s="122" customFormat="1" ht="13.5" thickBot="1">
      <c r="A42" s="34"/>
      <c r="B42" s="34"/>
      <c r="C42" s="34"/>
      <c r="D42" s="34"/>
      <c r="E42" s="34"/>
      <c r="F42" s="34"/>
      <c r="G42" s="34"/>
      <c r="H42" s="34"/>
    </row>
    <row r="43" spans="1:8" s="122" customFormat="1" ht="13.5" thickBot="1">
      <c r="A43" s="264" t="s">
        <v>637</v>
      </c>
      <c r="B43" s="276"/>
      <c r="C43" s="276"/>
      <c r="D43" s="276"/>
      <c r="E43" s="277"/>
      <c r="F43" s="70"/>
      <c r="G43" s="70"/>
    </row>
    <row r="44" spans="1:8" s="122" customFormat="1" ht="38.25">
      <c r="A44" s="117" t="s">
        <v>2</v>
      </c>
      <c r="B44" s="118" t="s">
        <v>262</v>
      </c>
      <c r="C44" s="118" t="s">
        <v>263</v>
      </c>
      <c r="D44" s="118" t="s">
        <v>264</v>
      </c>
      <c r="E44" s="10" t="s">
        <v>4</v>
      </c>
      <c r="F44" s="110"/>
      <c r="G44" s="110"/>
    </row>
    <row r="45" spans="1:8" s="122" customFormat="1">
      <c r="A45" s="123" t="s">
        <v>27</v>
      </c>
      <c r="B45" s="105">
        <v>2</v>
      </c>
      <c r="C45" s="105">
        <v>1</v>
      </c>
      <c r="D45" s="105">
        <v>0</v>
      </c>
      <c r="E45" s="44">
        <f>SUM(B45:D45)</f>
        <v>3</v>
      </c>
      <c r="F45" s="53"/>
      <c r="G45" s="53"/>
    </row>
    <row r="46" spans="1:8" s="122" customFormat="1" ht="12.75" customHeight="1">
      <c r="A46" s="124" t="s">
        <v>174</v>
      </c>
      <c r="B46" s="105">
        <v>10</v>
      </c>
      <c r="C46" s="105">
        <v>2</v>
      </c>
      <c r="D46" s="105">
        <v>1</v>
      </c>
      <c r="E46" s="44">
        <f t="shared" ref="E46:E48" si="4">SUM(B46:D46)</f>
        <v>13</v>
      </c>
      <c r="F46" s="53"/>
      <c r="G46" s="53"/>
    </row>
    <row r="47" spans="1:8" s="122" customFormat="1" ht="12.75" customHeight="1">
      <c r="A47" s="124" t="s">
        <v>175</v>
      </c>
      <c r="B47" s="105">
        <v>4</v>
      </c>
      <c r="C47" s="105">
        <v>2</v>
      </c>
      <c r="D47" s="105">
        <v>4</v>
      </c>
      <c r="E47" s="44">
        <f t="shared" si="4"/>
        <v>10</v>
      </c>
      <c r="F47" s="53"/>
      <c r="G47" s="53"/>
    </row>
    <row r="48" spans="1:8" s="122" customFormat="1" ht="12" customHeight="1">
      <c r="A48" s="123" t="s">
        <v>43</v>
      </c>
      <c r="B48" s="105">
        <v>3</v>
      </c>
      <c r="C48" s="105">
        <v>0</v>
      </c>
      <c r="D48" s="105">
        <v>0</v>
      </c>
      <c r="E48" s="44">
        <f t="shared" si="4"/>
        <v>3</v>
      </c>
      <c r="F48" s="53"/>
      <c r="G48" s="53"/>
    </row>
    <row r="49" spans="1:8" s="122" customFormat="1" ht="13.5" thickBot="1">
      <c r="A49" s="68" t="s">
        <v>169</v>
      </c>
      <c r="B49" s="42">
        <f>SUM(B45:B48)</f>
        <v>19</v>
      </c>
      <c r="C49" s="42">
        <f>SUM(C45:C48)</f>
        <v>5</v>
      </c>
      <c r="D49" s="42">
        <f>SUM(D45:D48)</f>
        <v>5</v>
      </c>
      <c r="E49" s="43">
        <f>SUM(E45:E48)</f>
        <v>29</v>
      </c>
      <c r="F49" s="85"/>
      <c r="G49" s="85"/>
    </row>
    <row r="50" spans="1:8" s="122" customFormat="1">
      <c r="A50" s="34"/>
      <c r="B50" s="34"/>
      <c r="C50" s="34"/>
      <c r="D50" s="34"/>
      <c r="E50" s="34"/>
      <c r="F50" s="34"/>
      <c r="G50" s="34"/>
      <c r="H50" s="34"/>
    </row>
    <row r="51" spans="1:8" s="122" customFormat="1" ht="13.5" thickBot="1">
      <c r="A51" s="34"/>
      <c r="B51" s="34"/>
      <c r="C51" s="34"/>
      <c r="D51" s="34"/>
      <c r="E51" s="34"/>
      <c r="F51" s="34"/>
      <c r="G51" s="34"/>
      <c r="H51" s="34"/>
    </row>
    <row r="52" spans="1:8" s="113" customFormat="1" ht="13.5" thickBot="1">
      <c r="A52" s="264" t="s">
        <v>638</v>
      </c>
      <c r="B52" s="276"/>
      <c r="C52" s="276"/>
      <c r="D52" s="276"/>
      <c r="E52" s="276"/>
      <c r="F52" s="276"/>
      <c r="G52" s="277"/>
    </row>
    <row r="53" spans="1:8" s="113" customFormat="1" ht="30" customHeight="1">
      <c r="A53" s="182" t="s">
        <v>2</v>
      </c>
      <c r="B53" s="118" t="s">
        <v>591</v>
      </c>
      <c r="C53" s="118" t="s">
        <v>592</v>
      </c>
      <c r="D53" s="118" t="s">
        <v>593</v>
      </c>
      <c r="E53" s="118" t="s">
        <v>594</v>
      </c>
      <c r="F53" s="118" t="s">
        <v>136</v>
      </c>
      <c r="G53" s="10" t="s">
        <v>4</v>
      </c>
    </row>
    <row r="54" spans="1:8" s="113" customFormat="1">
      <c r="A54" s="115" t="s">
        <v>538</v>
      </c>
      <c r="B54" s="6">
        <v>3</v>
      </c>
      <c r="C54" s="6">
        <v>3</v>
      </c>
      <c r="D54" s="6">
        <v>3</v>
      </c>
      <c r="E54" s="6">
        <v>1</v>
      </c>
      <c r="F54" s="6">
        <v>5</v>
      </c>
      <c r="G54" s="44">
        <f>SUM(B54:F54)</f>
        <v>15</v>
      </c>
    </row>
    <row r="55" spans="1:8" s="113" customFormat="1">
      <c r="A55" s="115" t="s">
        <v>539</v>
      </c>
      <c r="B55" s="6">
        <v>1</v>
      </c>
      <c r="C55" s="6">
        <v>2</v>
      </c>
      <c r="D55" s="6">
        <v>0</v>
      </c>
      <c r="E55" s="6">
        <v>0</v>
      </c>
      <c r="F55" s="6">
        <v>1</v>
      </c>
      <c r="G55" s="44">
        <f t="shared" ref="G55:G56" si="5">SUM(B55:F55)</f>
        <v>4</v>
      </c>
    </row>
    <row r="56" spans="1:8" s="113" customFormat="1">
      <c r="A56" s="115" t="s">
        <v>540</v>
      </c>
      <c r="B56" s="6">
        <v>0</v>
      </c>
      <c r="C56" s="6">
        <v>1</v>
      </c>
      <c r="D56" s="6">
        <v>0</v>
      </c>
      <c r="E56" s="6">
        <v>1</v>
      </c>
      <c r="F56" s="6">
        <v>1</v>
      </c>
      <c r="G56" s="44">
        <f t="shared" si="5"/>
        <v>3</v>
      </c>
    </row>
    <row r="57" spans="1:8" s="113" customFormat="1">
      <c r="A57" s="134" t="s">
        <v>639</v>
      </c>
      <c r="B57" s="6" t="s">
        <v>640</v>
      </c>
      <c r="C57" s="6" t="s">
        <v>641</v>
      </c>
      <c r="D57" s="6" t="s">
        <v>642</v>
      </c>
      <c r="E57" s="6" t="s">
        <v>643</v>
      </c>
      <c r="F57" s="215">
        <v>1</v>
      </c>
      <c r="G57" s="216"/>
    </row>
    <row r="58" spans="1:8" s="113" customFormat="1" ht="13.5" thickBot="1">
      <c r="A58" s="217" t="s">
        <v>644</v>
      </c>
      <c r="B58" s="42">
        <f>B54</f>
        <v>3</v>
      </c>
      <c r="C58" s="42">
        <f>C54+B58</f>
        <v>6</v>
      </c>
      <c r="D58" s="42">
        <f>D54+C58</f>
        <v>9</v>
      </c>
      <c r="E58" s="42">
        <f>E54+D58</f>
        <v>10</v>
      </c>
      <c r="F58" s="42">
        <f>F54+E58</f>
        <v>15</v>
      </c>
      <c r="G58" s="218"/>
    </row>
    <row r="59" spans="1:8" s="113" customFormat="1">
      <c r="A59" s="34"/>
      <c r="B59" s="34"/>
      <c r="C59" s="34"/>
      <c r="D59" s="34"/>
      <c r="E59" s="34"/>
      <c r="F59" s="34"/>
      <c r="G59" s="34"/>
      <c r="H59" s="34"/>
    </row>
    <row r="60" spans="1:8" s="113" customFormat="1" ht="13.5" thickBot="1">
      <c r="A60" s="34"/>
      <c r="B60" s="34"/>
      <c r="C60" s="34"/>
      <c r="D60" s="34"/>
      <c r="E60" s="34"/>
      <c r="F60" s="34"/>
      <c r="G60" s="34"/>
      <c r="H60" s="34"/>
    </row>
    <row r="61" spans="1:8" s="122" customFormat="1" ht="13.5" customHeight="1" thickBot="1">
      <c r="A61" s="264" t="s">
        <v>645</v>
      </c>
      <c r="B61" s="265" t="s">
        <v>135</v>
      </c>
      <c r="C61" s="265" t="s">
        <v>135</v>
      </c>
      <c r="D61" s="265" t="s">
        <v>135</v>
      </c>
      <c r="E61" s="265" t="s">
        <v>135</v>
      </c>
      <c r="F61" s="265" t="s">
        <v>135</v>
      </c>
      <c r="G61" s="266" t="s">
        <v>135</v>
      </c>
    </row>
    <row r="62" spans="1:8" s="122" customFormat="1" ht="30" customHeight="1">
      <c r="A62" s="117" t="s">
        <v>2</v>
      </c>
      <c r="B62" s="118" t="s">
        <v>591</v>
      </c>
      <c r="C62" s="118" t="s">
        <v>592</v>
      </c>
      <c r="D62" s="118" t="s">
        <v>593</v>
      </c>
      <c r="E62" s="118" t="s">
        <v>594</v>
      </c>
      <c r="F62" s="118" t="s">
        <v>136</v>
      </c>
      <c r="G62" s="10" t="s">
        <v>4</v>
      </c>
    </row>
    <row r="63" spans="1:8" s="122" customFormat="1">
      <c r="A63" s="123" t="s">
        <v>27</v>
      </c>
      <c r="B63" s="6">
        <v>1</v>
      </c>
      <c r="C63" s="6">
        <v>0</v>
      </c>
      <c r="D63" s="6">
        <v>1</v>
      </c>
      <c r="E63" s="6">
        <v>1</v>
      </c>
      <c r="F63" s="6">
        <v>0</v>
      </c>
      <c r="G63" s="44">
        <f>SUM(B63:F63)</f>
        <v>3</v>
      </c>
    </row>
    <row r="64" spans="1:8" s="122" customFormat="1" ht="12.75" customHeight="1">
      <c r="A64" s="123" t="s">
        <v>28</v>
      </c>
      <c r="B64" s="6">
        <v>4</v>
      </c>
      <c r="C64" s="6">
        <v>0</v>
      </c>
      <c r="D64" s="6">
        <v>1</v>
      </c>
      <c r="E64" s="6">
        <v>2</v>
      </c>
      <c r="F64" s="6">
        <v>3</v>
      </c>
      <c r="G64" s="44">
        <f t="shared" ref="G64:G66" si="6">SUM(B64:F64)</f>
        <v>10</v>
      </c>
    </row>
    <row r="65" spans="1:8" s="122" customFormat="1" ht="12.75" customHeight="1">
      <c r="A65" s="123" t="s">
        <v>29</v>
      </c>
      <c r="B65" s="6">
        <v>1</v>
      </c>
      <c r="C65" s="6">
        <v>0</v>
      </c>
      <c r="D65" s="6">
        <v>3</v>
      </c>
      <c r="E65" s="6">
        <v>4</v>
      </c>
      <c r="F65" s="6">
        <v>2</v>
      </c>
      <c r="G65" s="44">
        <f t="shared" si="6"/>
        <v>10</v>
      </c>
    </row>
    <row r="66" spans="1:8" s="122" customFormat="1">
      <c r="A66" s="123" t="s">
        <v>43</v>
      </c>
      <c r="B66" s="6">
        <v>1</v>
      </c>
      <c r="C66" s="6">
        <v>1</v>
      </c>
      <c r="D66" s="6">
        <v>0</v>
      </c>
      <c r="E66" s="6">
        <v>1</v>
      </c>
      <c r="F66" s="6">
        <v>2</v>
      </c>
      <c r="G66" s="44">
        <f t="shared" si="6"/>
        <v>5</v>
      </c>
    </row>
    <row r="67" spans="1:8" s="122" customFormat="1" ht="13.5" thickBot="1">
      <c r="A67" s="68" t="s">
        <v>169</v>
      </c>
      <c r="B67" s="42">
        <f>SUM(B63:B66)</f>
        <v>7</v>
      </c>
      <c r="C67" s="42">
        <f>SUM(C63:C66)</f>
        <v>1</v>
      </c>
      <c r="D67" s="42">
        <f>SUM(D63:D66)</f>
        <v>5</v>
      </c>
      <c r="E67" s="42">
        <f>SUM(E63:E66)</f>
        <v>8</v>
      </c>
      <c r="F67" s="42">
        <f>SUM(F63:F66)</f>
        <v>7</v>
      </c>
      <c r="G67" s="43">
        <f>SUM(G63:G66)</f>
        <v>28</v>
      </c>
    </row>
    <row r="68" spans="1:8" s="122" customFormat="1">
      <c r="A68" s="34"/>
      <c r="B68" s="34"/>
      <c r="C68" s="34"/>
      <c r="D68" s="34"/>
      <c r="E68" s="34"/>
      <c r="F68" s="34"/>
      <c r="G68" s="34"/>
      <c r="H68" s="34"/>
    </row>
    <row r="69" spans="1:8" s="122" customFormat="1" ht="13.5" thickBot="1">
      <c r="A69" s="34"/>
      <c r="B69" s="34"/>
      <c r="C69" s="34"/>
      <c r="D69" s="34"/>
      <c r="E69" s="34"/>
      <c r="F69" s="34"/>
      <c r="G69" s="34"/>
      <c r="H69" s="34"/>
    </row>
    <row r="70" spans="1:8" s="122" customFormat="1" ht="13.5" customHeight="1" thickBot="1">
      <c r="A70" s="264" t="s">
        <v>646</v>
      </c>
      <c r="B70" s="265" t="s">
        <v>135</v>
      </c>
      <c r="C70" s="265" t="s">
        <v>135</v>
      </c>
      <c r="D70" s="265" t="s">
        <v>135</v>
      </c>
      <c r="E70" s="265" t="s">
        <v>135</v>
      </c>
      <c r="F70" s="265" t="s">
        <v>135</v>
      </c>
      <c r="G70" s="266" t="s">
        <v>135</v>
      </c>
    </row>
    <row r="71" spans="1:8" s="122" customFormat="1" ht="30" customHeight="1">
      <c r="A71" s="117" t="s">
        <v>2</v>
      </c>
      <c r="B71" s="118" t="s">
        <v>591</v>
      </c>
      <c r="C71" s="118" t="s">
        <v>592</v>
      </c>
      <c r="D71" s="118" t="s">
        <v>593</v>
      </c>
      <c r="E71" s="118" t="s">
        <v>594</v>
      </c>
      <c r="F71" s="118" t="s">
        <v>136</v>
      </c>
      <c r="G71" s="10" t="s">
        <v>4</v>
      </c>
    </row>
    <row r="72" spans="1:8" s="122" customFormat="1">
      <c r="A72" s="123" t="s">
        <v>27</v>
      </c>
      <c r="B72" s="6">
        <v>1</v>
      </c>
      <c r="C72" s="6">
        <v>0</v>
      </c>
      <c r="D72" s="6">
        <v>0</v>
      </c>
      <c r="E72" s="6">
        <v>2</v>
      </c>
      <c r="F72" s="6">
        <v>0</v>
      </c>
      <c r="G72" s="44">
        <f>SUM(B72:F72)</f>
        <v>3</v>
      </c>
    </row>
    <row r="73" spans="1:8" s="122" customFormat="1" ht="12.75" customHeight="1">
      <c r="A73" s="124" t="s">
        <v>174</v>
      </c>
      <c r="B73" s="6">
        <v>1</v>
      </c>
      <c r="C73" s="6">
        <v>0</v>
      </c>
      <c r="D73" s="6">
        <v>4</v>
      </c>
      <c r="E73" s="6">
        <v>2</v>
      </c>
      <c r="F73" s="6">
        <v>3</v>
      </c>
      <c r="G73" s="44">
        <f t="shared" ref="G73:G75" si="7">SUM(B73:F73)</f>
        <v>10</v>
      </c>
    </row>
    <row r="74" spans="1:8" s="122" customFormat="1" ht="12.75" customHeight="1">
      <c r="A74" s="124" t="s">
        <v>175</v>
      </c>
      <c r="B74" s="6">
        <v>0</v>
      </c>
      <c r="C74" s="6">
        <v>0</v>
      </c>
      <c r="D74" s="6">
        <v>4</v>
      </c>
      <c r="E74" s="6">
        <v>2</v>
      </c>
      <c r="F74" s="6">
        <v>4</v>
      </c>
      <c r="G74" s="44">
        <f t="shared" si="7"/>
        <v>10</v>
      </c>
    </row>
    <row r="75" spans="1:8" s="122" customFormat="1">
      <c r="A75" s="123" t="s">
        <v>43</v>
      </c>
      <c r="B75" s="6">
        <v>0</v>
      </c>
      <c r="C75" s="6">
        <v>0</v>
      </c>
      <c r="D75" s="6">
        <v>0</v>
      </c>
      <c r="E75" s="6">
        <v>0</v>
      </c>
      <c r="F75" s="6">
        <v>0</v>
      </c>
      <c r="G75" s="44">
        <f t="shared" si="7"/>
        <v>0</v>
      </c>
    </row>
    <row r="76" spans="1:8" s="122" customFormat="1" ht="13.5" thickBot="1">
      <c r="A76" s="68" t="s">
        <v>169</v>
      </c>
      <c r="B76" s="42">
        <f>SUM(B72:B75)</f>
        <v>2</v>
      </c>
      <c r="C76" s="42">
        <f>SUM(C72:C75)</f>
        <v>0</v>
      </c>
      <c r="D76" s="42">
        <f>SUM(D72:D75)</f>
        <v>8</v>
      </c>
      <c r="E76" s="42">
        <f>SUM(E72:E75)</f>
        <v>6</v>
      </c>
      <c r="F76" s="42">
        <f>SUM(F72:F75)</f>
        <v>7</v>
      </c>
      <c r="G76" s="43">
        <f>SUM(G72:G75)</f>
        <v>23</v>
      </c>
    </row>
    <row r="77" spans="1:8" s="122" customFormat="1">
      <c r="A77" s="34"/>
      <c r="B77" s="34"/>
      <c r="C77" s="34"/>
      <c r="D77" s="34"/>
      <c r="E77" s="34"/>
      <c r="F77" s="34"/>
      <c r="G77" s="34"/>
      <c r="H77" s="34"/>
    </row>
    <row r="78" spans="1:8" s="122" customFormat="1" ht="13.5" thickBot="1">
      <c r="A78" s="34"/>
      <c r="B78" s="34"/>
      <c r="C78" s="34"/>
      <c r="D78" s="34"/>
      <c r="E78" s="34"/>
      <c r="F78" s="34"/>
      <c r="G78" s="34"/>
      <c r="H78" s="34"/>
    </row>
    <row r="79" spans="1:8" s="122" customFormat="1" ht="13.5" customHeight="1" thickBot="1">
      <c r="A79" s="264" t="s">
        <v>647</v>
      </c>
      <c r="B79" s="265" t="s">
        <v>135</v>
      </c>
      <c r="C79" s="265" t="s">
        <v>135</v>
      </c>
      <c r="D79" s="265" t="s">
        <v>135</v>
      </c>
      <c r="E79" s="265" t="s">
        <v>135</v>
      </c>
      <c r="F79" s="265" t="s">
        <v>135</v>
      </c>
      <c r="G79" s="266" t="s">
        <v>135</v>
      </c>
    </row>
    <row r="80" spans="1:8" s="122" customFormat="1" ht="30" customHeight="1">
      <c r="A80" s="117" t="s">
        <v>2</v>
      </c>
      <c r="B80" s="118" t="s">
        <v>591</v>
      </c>
      <c r="C80" s="118" t="s">
        <v>592</v>
      </c>
      <c r="D80" s="118" t="s">
        <v>593</v>
      </c>
      <c r="E80" s="118" t="s">
        <v>594</v>
      </c>
      <c r="F80" s="118" t="s">
        <v>136</v>
      </c>
      <c r="G80" s="10" t="s">
        <v>4</v>
      </c>
    </row>
    <row r="81" spans="1:7" s="122" customFormat="1">
      <c r="A81" s="123" t="s">
        <v>27</v>
      </c>
      <c r="B81" s="6">
        <v>1</v>
      </c>
      <c r="C81" s="6">
        <v>0</v>
      </c>
      <c r="D81" s="6">
        <v>0</v>
      </c>
      <c r="E81" s="6">
        <v>2</v>
      </c>
      <c r="F81" s="6">
        <v>0</v>
      </c>
      <c r="G81" s="44">
        <f>SUM(B81:F81)</f>
        <v>3</v>
      </c>
    </row>
    <row r="82" spans="1:7" s="122" customFormat="1" ht="12.75" customHeight="1">
      <c r="A82" s="124" t="s">
        <v>174</v>
      </c>
      <c r="B82" s="6">
        <v>5</v>
      </c>
      <c r="C82" s="6">
        <v>1</v>
      </c>
      <c r="D82" s="6">
        <v>1</v>
      </c>
      <c r="E82" s="6">
        <v>0</v>
      </c>
      <c r="F82" s="6">
        <v>3</v>
      </c>
      <c r="G82" s="44">
        <f t="shared" ref="G82:G84" si="8">SUM(B82:F82)</f>
        <v>10</v>
      </c>
    </row>
    <row r="83" spans="1:7" s="122" customFormat="1" ht="12.75" customHeight="1">
      <c r="A83" s="124" t="s">
        <v>175</v>
      </c>
      <c r="B83" s="6">
        <v>0</v>
      </c>
      <c r="C83" s="6">
        <v>0</v>
      </c>
      <c r="D83" s="6">
        <v>2</v>
      </c>
      <c r="E83" s="6">
        <v>1</v>
      </c>
      <c r="F83" s="6">
        <v>1</v>
      </c>
      <c r="G83" s="44">
        <f t="shared" si="8"/>
        <v>4</v>
      </c>
    </row>
    <row r="84" spans="1:7" s="122" customFormat="1">
      <c r="A84" s="123" t="s">
        <v>43</v>
      </c>
      <c r="B84" s="6">
        <v>2</v>
      </c>
      <c r="C84" s="6">
        <v>2</v>
      </c>
      <c r="D84" s="6">
        <v>0</v>
      </c>
      <c r="E84" s="6">
        <v>0</v>
      </c>
      <c r="F84" s="6">
        <v>0</v>
      </c>
      <c r="G84" s="44">
        <f t="shared" si="8"/>
        <v>4</v>
      </c>
    </row>
    <row r="85" spans="1:7" s="122" customFormat="1" ht="13.5" thickBot="1">
      <c r="A85" s="68" t="s">
        <v>169</v>
      </c>
      <c r="B85" s="42">
        <f>SUM(B81:B84)</f>
        <v>8</v>
      </c>
      <c r="C85" s="42">
        <f>SUM(C81:C84)</f>
        <v>3</v>
      </c>
      <c r="D85" s="42">
        <f>SUM(D81:D84)</f>
        <v>3</v>
      </c>
      <c r="E85" s="42">
        <f>SUM(E81:E84)</f>
        <v>3</v>
      </c>
      <c r="F85" s="42">
        <f>SUM(F81:F84)</f>
        <v>4</v>
      </c>
      <c r="G85" s="43">
        <f>SUM(G81:G84)</f>
        <v>21</v>
      </c>
    </row>
    <row r="86" spans="1:7" s="113" customFormat="1"/>
    <row r="87" spans="1:7" s="122" customFormat="1" ht="13.5" thickBot="1"/>
    <row r="88" spans="1:7" s="122" customFormat="1" ht="13.5" customHeight="1" thickBot="1">
      <c r="A88" s="264" t="s">
        <v>648</v>
      </c>
      <c r="B88" s="265" t="s">
        <v>135</v>
      </c>
      <c r="C88" s="265" t="s">
        <v>135</v>
      </c>
      <c r="D88" s="265" t="s">
        <v>135</v>
      </c>
      <c r="E88" s="265" t="s">
        <v>135</v>
      </c>
      <c r="F88" s="265" t="s">
        <v>135</v>
      </c>
      <c r="G88" s="266" t="s">
        <v>135</v>
      </c>
    </row>
    <row r="89" spans="1:7" s="122" customFormat="1" ht="30" customHeight="1">
      <c r="A89" s="117" t="s">
        <v>2</v>
      </c>
      <c r="B89" s="118" t="s">
        <v>265</v>
      </c>
      <c r="C89" s="118" t="s">
        <v>266</v>
      </c>
      <c r="D89" s="118" t="s">
        <v>267</v>
      </c>
      <c r="E89" s="118" t="s">
        <v>268</v>
      </c>
      <c r="F89" s="118" t="s">
        <v>136</v>
      </c>
      <c r="G89" s="10" t="s">
        <v>4</v>
      </c>
    </row>
    <row r="90" spans="1:7" s="122" customFormat="1">
      <c r="A90" s="123" t="s">
        <v>27</v>
      </c>
      <c r="B90" s="105">
        <v>2</v>
      </c>
      <c r="C90" s="105">
        <v>0</v>
      </c>
      <c r="D90" s="105">
        <v>0</v>
      </c>
      <c r="E90" s="105">
        <v>0</v>
      </c>
      <c r="F90" s="105">
        <v>1</v>
      </c>
      <c r="G90" s="44">
        <f>SUM(B90:F90)</f>
        <v>3</v>
      </c>
    </row>
    <row r="91" spans="1:7" s="122" customFormat="1" ht="12.75" customHeight="1">
      <c r="A91" s="124" t="s">
        <v>174</v>
      </c>
      <c r="B91" s="105">
        <v>3</v>
      </c>
      <c r="C91" s="105">
        <v>0</v>
      </c>
      <c r="D91" s="105">
        <v>0</v>
      </c>
      <c r="E91" s="105">
        <v>4</v>
      </c>
      <c r="F91" s="105">
        <v>1</v>
      </c>
      <c r="G91" s="44">
        <f t="shared" ref="G91:G93" si="9">SUM(B91:F91)</f>
        <v>8</v>
      </c>
    </row>
    <row r="92" spans="1:7" s="122" customFormat="1" ht="12.75" customHeight="1">
      <c r="A92" s="124" t="s">
        <v>175</v>
      </c>
      <c r="B92" s="105">
        <v>2</v>
      </c>
      <c r="C92" s="105">
        <v>1</v>
      </c>
      <c r="D92" s="105">
        <v>1</v>
      </c>
      <c r="E92" s="105">
        <v>4</v>
      </c>
      <c r="F92" s="105">
        <v>1</v>
      </c>
      <c r="G92" s="44">
        <f t="shared" si="9"/>
        <v>9</v>
      </c>
    </row>
    <row r="93" spans="1:7" s="122" customFormat="1">
      <c r="A93" s="123" t="s">
        <v>43</v>
      </c>
      <c r="B93" s="105">
        <v>2</v>
      </c>
      <c r="C93" s="105">
        <v>0</v>
      </c>
      <c r="D93" s="105">
        <v>0</v>
      </c>
      <c r="E93" s="105">
        <v>0</v>
      </c>
      <c r="F93" s="105">
        <v>0</v>
      </c>
      <c r="G93" s="44">
        <f t="shared" si="9"/>
        <v>2</v>
      </c>
    </row>
    <row r="94" spans="1:7" s="122" customFormat="1" ht="13.5" thickBot="1">
      <c r="A94" s="68" t="s">
        <v>169</v>
      </c>
      <c r="B94" s="42">
        <f>SUM(B90:B93)</f>
        <v>9</v>
      </c>
      <c r="C94" s="42">
        <f>SUM(C90:C93)</f>
        <v>1</v>
      </c>
      <c r="D94" s="42">
        <f>SUM(D90:D93)</f>
        <v>1</v>
      </c>
      <c r="E94" s="42">
        <f>SUM(E90:E93)</f>
        <v>8</v>
      </c>
      <c r="F94" s="42">
        <f>SUM(F90:F93)</f>
        <v>3</v>
      </c>
      <c r="G94" s="43">
        <f>SUM(G90:G93)</f>
        <v>22</v>
      </c>
    </row>
    <row r="95" spans="1:7" s="122" customFormat="1"/>
    <row r="96" spans="1:7" s="122" customFormat="1" ht="13.5" thickBot="1"/>
    <row r="97" spans="1:8" s="113" customFormat="1" ht="13.5" thickBot="1">
      <c r="A97" s="264" t="s">
        <v>649</v>
      </c>
      <c r="B97" s="276"/>
      <c r="C97" s="276"/>
      <c r="D97" s="276"/>
      <c r="E97" s="276"/>
      <c r="F97" s="276"/>
      <c r="G97" s="276"/>
      <c r="H97" s="277"/>
    </row>
    <row r="98" spans="1:8" s="113" customFormat="1" ht="30" customHeight="1">
      <c r="A98" s="182" t="s">
        <v>2</v>
      </c>
      <c r="B98" s="118" t="s">
        <v>650</v>
      </c>
      <c r="C98" s="118" t="s">
        <v>651</v>
      </c>
      <c r="D98" s="118" t="s">
        <v>652</v>
      </c>
      <c r="E98" s="118" t="s">
        <v>653</v>
      </c>
      <c r="F98" s="118" t="s">
        <v>654</v>
      </c>
      <c r="G98" s="118" t="s">
        <v>655</v>
      </c>
      <c r="H98" s="10" t="s">
        <v>4</v>
      </c>
    </row>
    <row r="99" spans="1:8" s="113" customFormat="1">
      <c r="A99" s="115" t="s">
        <v>538</v>
      </c>
      <c r="B99" s="6">
        <v>2</v>
      </c>
      <c r="C99" s="6">
        <v>0</v>
      </c>
      <c r="D99" s="6">
        <v>6</v>
      </c>
      <c r="E99" s="6">
        <v>2</v>
      </c>
      <c r="F99" s="6">
        <v>0</v>
      </c>
      <c r="G99" s="6">
        <v>3</v>
      </c>
      <c r="H99" s="44">
        <f>SUM(B99:G99)</f>
        <v>13</v>
      </c>
    </row>
    <row r="100" spans="1:8" s="113" customFormat="1">
      <c r="A100" s="115" t="s">
        <v>539</v>
      </c>
      <c r="B100" s="6">
        <v>0</v>
      </c>
      <c r="C100" s="6">
        <v>2</v>
      </c>
      <c r="D100" s="6">
        <v>1</v>
      </c>
      <c r="E100" s="6">
        <v>0</v>
      </c>
      <c r="F100" s="6">
        <v>1</v>
      </c>
      <c r="G100" s="6">
        <v>0</v>
      </c>
      <c r="H100" s="44">
        <f t="shared" ref="H100:H101" si="10">SUM(B100:G100)</f>
        <v>4</v>
      </c>
    </row>
    <row r="101" spans="1:8" s="113" customFormat="1" ht="13.5" thickBot="1">
      <c r="A101" s="209" t="s">
        <v>540</v>
      </c>
      <c r="B101" s="210">
        <v>0</v>
      </c>
      <c r="C101" s="210">
        <v>0</v>
      </c>
      <c r="D101" s="210">
        <v>0</v>
      </c>
      <c r="E101" s="210">
        <v>2</v>
      </c>
      <c r="F101" s="210">
        <v>0</v>
      </c>
      <c r="G101" s="210">
        <v>1</v>
      </c>
      <c r="H101" s="211">
        <f t="shared" si="10"/>
        <v>3</v>
      </c>
    </row>
    <row r="102" spans="1:8" s="113" customFormat="1"/>
    <row r="103" spans="1:8" s="113" customFormat="1" ht="13.5" thickBot="1"/>
    <row r="104" spans="1:8" s="122" customFormat="1" ht="13.5" thickBot="1">
      <c r="A104" s="264" t="s">
        <v>656</v>
      </c>
      <c r="B104" s="265" t="s">
        <v>137</v>
      </c>
      <c r="C104" s="265" t="s">
        <v>137</v>
      </c>
      <c r="D104" s="265" t="s">
        <v>137</v>
      </c>
      <c r="E104" s="265" t="s">
        <v>137</v>
      </c>
      <c r="F104" s="265" t="s">
        <v>137</v>
      </c>
      <c r="G104" s="265" t="s">
        <v>137</v>
      </c>
      <c r="H104" s="266" t="s">
        <v>137</v>
      </c>
    </row>
    <row r="105" spans="1:8" s="122" customFormat="1" ht="30" customHeight="1">
      <c r="A105" s="27" t="s">
        <v>2</v>
      </c>
      <c r="B105" s="65" t="s">
        <v>650</v>
      </c>
      <c r="C105" s="65" t="s">
        <v>651</v>
      </c>
      <c r="D105" s="65" t="s">
        <v>652</v>
      </c>
      <c r="E105" s="65" t="s">
        <v>653</v>
      </c>
      <c r="F105" s="65" t="s">
        <v>654</v>
      </c>
      <c r="G105" s="65" t="s">
        <v>655</v>
      </c>
      <c r="H105" s="16" t="s">
        <v>4</v>
      </c>
    </row>
    <row r="106" spans="1:8" s="122" customFormat="1">
      <c r="A106" s="123" t="s">
        <v>27</v>
      </c>
      <c r="B106" s="6">
        <v>0</v>
      </c>
      <c r="C106" s="6">
        <v>0</v>
      </c>
      <c r="D106" s="6">
        <v>2</v>
      </c>
      <c r="E106" s="6">
        <v>0</v>
      </c>
      <c r="F106" s="6">
        <v>1</v>
      </c>
      <c r="G106" s="6">
        <v>0</v>
      </c>
      <c r="H106" s="44">
        <f>SUM(B106:G106)</f>
        <v>3</v>
      </c>
    </row>
    <row r="107" spans="1:8" s="122" customFormat="1" ht="12.75" customHeight="1">
      <c r="A107" s="123" t="s">
        <v>28</v>
      </c>
      <c r="B107" s="6">
        <v>3</v>
      </c>
      <c r="C107" s="6">
        <v>0</v>
      </c>
      <c r="D107" s="6">
        <v>1</v>
      </c>
      <c r="E107" s="6">
        <v>1</v>
      </c>
      <c r="F107" s="6">
        <v>4</v>
      </c>
      <c r="G107" s="6">
        <v>1</v>
      </c>
      <c r="H107" s="44">
        <f t="shared" ref="H107:H109" si="11">SUM(B107:G107)</f>
        <v>10</v>
      </c>
    </row>
    <row r="108" spans="1:8" s="122" customFormat="1" ht="12.75" customHeight="1">
      <c r="A108" s="123" t="s">
        <v>29</v>
      </c>
      <c r="B108" s="6">
        <v>1</v>
      </c>
      <c r="C108" s="6">
        <v>0</v>
      </c>
      <c r="D108" s="6">
        <v>2</v>
      </c>
      <c r="E108" s="6">
        <v>3</v>
      </c>
      <c r="F108" s="6">
        <v>2</v>
      </c>
      <c r="G108" s="6">
        <v>2</v>
      </c>
      <c r="H108" s="44">
        <f t="shared" si="11"/>
        <v>10</v>
      </c>
    </row>
    <row r="109" spans="1:8" s="122" customFormat="1">
      <c r="A109" s="123" t="s">
        <v>43</v>
      </c>
      <c r="B109" s="6">
        <v>0</v>
      </c>
      <c r="C109" s="6">
        <v>0</v>
      </c>
      <c r="D109" s="6">
        <v>1</v>
      </c>
      <c r="E109" s="6">
        <v>2</v>
      </c>
      <c r="F109" s="6">
        <v>1</v>
      </c>
      <c r="G109" s="6">
        <v>1</v>
      </c>
      <c r="H109" s="44">
        <f t="shared" si="11"/>
        <v>5</v>
      </c>
    </row>
    <row r="110" spans="1:8" s="122" customFormat="1" ht="13.5" thickBot="1">
      <c r="A110" s="68" t="s">
        <v>169</v>
      </c>
      <c r="B110" s="42">
        <f>SUM(B106:B109)</f>
        <v>4</v>
      </c>
      <c r="C110" s="42">
        <f>SUM(C106:C109)</f>
        <v>0</v>
      </c>
      <c r="D110" s="42">
        <f>SUM(D106:D109)</f>
        <v>6</v>
      </c>
      <c r="E110" s="42">
        <f>SUM(E106:E109)</f>
        <v>6</v>
      </c>
      <c r="F110" s="42">
        <f>SUM(F106:F109)</f>
        <v>8</v>
      </c>
      <c r="G110" s="42">
        <f>SUM(G106:G109)</f>
        <v>4</v>
      </c>
      <c r="H110" s="43">
        <f>SUM(H106:H109)</f>
        <v>28</v>
      </c>
    </row>
    <row r="111" spans="1:8" s="122" customFormat="1"/>
    <row r="112" spans="1:8" s="122" customFormat="1" ht="13.5" thickBot="1"/>
    <row r="113" spans="1:8" s="122" customFormat="1" ht="13.5" thickBot="1">
      <c r="A113" s="264" t="s">
        <v>657</v>
      </c>
      <c r="B113" s="265" t="s">
        <v>137</v>
      </c>
      <c r="C113" s="265" t="s">
        <v>137</v>
      </c>
      <c r="D113" s="265" t="s">
        <v>137</v>
      </c>
      <c r="E113" s="265" t="s">
        <v>137</v>
      </c>
      <c r="F113" s="265" t="s">
        <v>137</v>
      </c>
      <c r="G113" s="265" t="s">
        <v>137</v>
      </c>
      <c r="H113" s="266" t="s">
        <v>137</v>
      </c>
    </row>
    <row r="114" spans="1:8" s="122" customFormat="1" ht="30" customHeight="1">
      <c r="A114" s="27" t="s">
        <v>2</v>
      </c>
      <c r="B114" s="65" t="s">
        <v>650</v>
      </c>
      <c r="C114" s="65" t="s">
        <v>651</v>
      </c>
      <c r="D114" s="65" t="s">
        <v>652</v>
      </c>
      <c r="E114" s="65" t="s">
        <v>653</v>
      </c>
      <c r="F114" s="65" t="s">
        <v>654</v>
      </c>
      <c r="G114" s="65" t="s">
        <v>655</v>
      </c>
      <c r="H114" s="16" t="s">
        <v>4</v>
      </c>
    </row>
    <row r="115" spans="1:8" s="122" customFormat="1">
      <c r="A115" s="123" t="s">
        <v>27</v>
      </c>
      <c r="B115" s="6">
        <v>1</v>
      </c>
      <c r="C115" s="6">
        <v>1</v>
      </c>
      <c r="D115" s="6">
        <v>0</v>
      </c>
      <c r="E115" s="6">
        <v>1</v>
      </c>
      <c r="F115" s="6">
        <v>0</v>
      </c>
      <c r="G115" s="6">
        <v>0</v>
      </c>
      <c r="H115" s="44">
        <f>SUM(B115:G115)</f>
        <v>3</v>
      </c>
    </row>
    <row r="116" spans="1:8" s="122" customFormat="1" ht="12.75" customHeight="1">
      <c r="A116" s="124" t="s">
        <v>174</v>
      </c>
      <c r="B116" s="6">
        <v>1</v>
      </c>
      <c r="C116" s="6">
        <v>1</v>
      </c>
      <c r="D116" s="6">
        <v>4</v>
      </c>
      <c r="E116" s="6">
        <v>1</v>
      </c>
      <c r="F116" s="6">
        <v>0</v>
      </c>
      <c r="G116" s="6">
        <v>1</v>
      </c>
      <c r="H116" s="44">
        <f t="shared" ref="H116:H118" si="12">SUM(B116:G116)</f>
        <v>8</v>
      </c>
    </row>
    <row r="117" spans="1:8" s="122" customFormat="1" ht="12.75" customHeight="1">
      <c r="A117" s="124" t="s">
        <v>175</v>
      </c>
      <c r="B117" s="6">
        <v>0</v>
      </c>
      <c r="C117" s="6">
        <v>0</v>
      </c>
      <c r="D117" s="6">
        <v>4</v>
      </c>
      <c r="E117" s="6">
        <v>3</v>
      </c>
      <c r="F117" s="6">
        <v>0</v>
      </c>
      <c r="G117" s="6">
        <v>1</v>
      </c>
      <c r="H117" s="44">
        <f t="shared" si="12"/>
        <v>8</v>
      </c>
    </row>
    <row r="118" spans="1:8" s="122" customFormat="1">
      <c r="A118" s="123" t="s">
        <v>43</v>
      </c>
      <c r="B118" s="6">
        <v>1</v>
      </c>
      <c r="C118" s="6">
        <v>0</v>
      </c>
      <c r="D118" s="6">
        <v>0</v>
      </c>
      <c r="E118" s="6">
        <v>0</v>
      </c>
      <c r="F118" s="6">
        <v>0</v>
      </c>
      <c r="G118" s="6">
        <v>0</v>
      </c>
      <c r="H118" s="44">
        <f t="shared" si="12"/>
        <v>1</v>
      </c>
    </row>
    <row r="119" spans="1:8" s="122" customFormat="1" ht="13.5" thickBot="1">
      <c r="A119" s="68" t="s">
        <v>169</v>
      </c>
      <c r="B119" s="42">
        <f>SUM(B115:B118)</f>
        <v>3</v>
      </c>
      <c r="C119" s="42">
        <f>SUM(C115:C118)</f>
        <v>2</v>
      </c>
      <c r="D119" s="42">
        <f>SUM(D115:D118)</f>
        <v>8</v>
      </c>
      <c r="E119" s="42">
        <f>SUM(E115:E118)</f>
        <v>5</v>
      </c>
      <c r="F119" s="42">
        <f>SUM(F115:F118)</f>
        <v>0</v>
      </c>
      <c r="G119" s="42">
        <f>SUM(G115:G118)</f>
        <v>2</v>
      </c>
      <c r="H119" s="43">
        <f>SUM(H115:H118)</f>
        <v>20</v>
      </c>
    </row>
    <row r="120" spans="1:8" s="122" customFormat="1"/>
    <row r="121" spans="1:8" s="122" customFormat="1" ht="13.5" thickBot="1"/>
    <row r="122" spans="1:8" s="122" customFormat="1" ht="13.5" thickBot="1">
      <c r="A122" s="264" t="s">
        <v>658</v>
      </c>
      <c r="B122" s="265" t="s">
        <v>137</v>
      </c>
      <c r="C122" s="265" t="s">
        <v>137</v>
      </c>
      <c r="D122" s="265" t="s">
        <v>137</v>
      </c>
      <c r="E122" s="265" t="s">
        <v>137</v>
      </c>
      <c r="F122" s="265" t="s">
        <v>137</v>
      </c>
      <c r="G122" s="265" t="s">
        <v>137</v>
      </c>
      <c r="H122" s="266" t="s">
        <v>137</v>
      </c>
    </row>
    <row r="123" spans="1:8" s="122" customFormat="1" ht="30" customHeight="1">
      <c r="A123" s="27" t="s">
        <v>2</v>
      </c>
      <c r="B123" s="65" t="s">
        <v>650</v>
      </c>
      <c r="C123" s="65" t="s">
        <v>651</v>
      </c>
      <c r="D123" s="65" t="s">
        <v>652</v>
      </c>
      <c r="E123" s="65" t="s">
        <v>653</v>
      </c>
      <c r="F123" s="65" t="s">
        <v>654</v>
      </c>
      <c r="G123" s="65" t="s">
        <v>655</v>
      </c>
      <c r="H123" s="16" t="s">
        <v>4</v>
      </c>
    </row>
    <row r="124" spans="1:8" s="122" customFormat="1">
      <c r="A124" s="123" t="s">
        <v>27</v>
      </c>
      <c r="B124" s="6">
        <v>0</v>
      </c>
      <c r="C124" s="6">
        <v>0</v>
      </c>
      <c r="D124" s="6">
        <v>0</v>
      </c>
      <c r="E124" s="6">
        <v>2</v>
      </c>
      <c r="F124" s="6">
        <v>0</v>
      </c>
      <c r="G124" s="6">
        <v>0</v>
      </c>
      <c r="H124" s="44">
        <f>SUM(B124:G124)</f>
        <v>2</v>
      </c>
    </row>
    <row r="125" spans="1:8" s="122" customFormat="1" ht="12.75" customHeight="1">
      <c r="A125" s="124" t="s">
        <v>174</v>
      </c>
      <c r="B125" s="6">
        <v>2</v>
      </c>
      <c r="C125" s="6">
        <v>2</v>
      </c>
      <c r="D125" s="6">
        <v>2</v>
      </c>
      <c r="E125" s="6">
        <v>1</v>
      </c>
      <c r="F125" s="6">
        <v>0</v>
      </c>
      <c r="G125" s="6">
        <v>2</v>
      </c>
      <c r="H125" s="44">
        <f t="shared" ref="H125:H127" si="13">SUM(B125:G125)</f>
        <v>9</v>
      </c>
    </row>
    <row r="126" spans="1:8" s="122" customFormat="1" ht="12.75" customHeight="1">
      <c r="A126" s="124" t="s">
        <v>175</v>
      </c>
      <c r="B126" s="6">
        <v>0</v>
      </c>
      <c r="C126" s="6">
        <v>0</v>
      </c>
      <c r="D126" s="6">
        <v>2</v>
      </c>
      <c r="E126" s="6">
        <v>2</v>
      </c>
      <c r="F126" s="6">
        <v>0</v>
      </c>
      <c r="G126" s="6">
        <v>0</v>
      </c>
      <c r="H126" s="44">
        <f t="shared" si="13"/>
        <v>4</v>
      </c>
    </row>
    <row r="127" spans="1:8" s="122" customFormat="1">
      <c r="A127" s="123" t="s">
        <v>43</v>
      </c>
      <c r="B127" s="6">
        <v>3</v>
      </c>
      <c r="C127" s="6">
        <v>0</v>
      </c>
      <c r="D127" s="6">
        <v>0</v>
      </c>
      <c r="E127" s="6">
        <v>1</v>
      </c>
      <c r="F127" s="6">
        <v>0</v>
      </c>
      <c r="G127" s="6">
        <v>0</v>
      </c>
      <c r="H127" s="44">
        <f t="shared" si="13"/>
        <v>4</v>
      </c>
    </row>
    <row r="128" spans="1:8" s="122" customFormat="1" ht="13.5" thickBot="1">
      <c r="A128" s="68" t="s">
        <v>169</v>
      </c>
      <c r="B128" s="42">
        <f>SUM(B124:B127)</f>
        <v>5</v>
      </c>
      <c r="C128" s="42">
        <f>SUM(C124:C127)</f>
        <v>2</v>
      </c>
      <c r="D128" s="42">
        <f>SUM(D124:D127)</f>
        <v>4</v>
      </c>
      <c r="E128" s="42">
        <f>SUM(E124:E127)</f>
        <v>6</v>
      </c>
      <c r="F128" s="42">
        <f>SUM(F124:F127)</f>
        <v>0</v>
      </c>
      <c r="G128" s="42">
        <f>SUM(G124:G127)</f>
        <v>2</v>
      </c>
      <c r="H128" s="43">
        <f>SUM(H124:H127)</f>
        <v>19</v>
      </c>
    </row>
    <row r="129" spans="1:8" s="122" customFormat="1"/>
    <row r="130" spans="1:8" s="122" customFormat="1" ht="13.5" thickBot="1"/>
    <row r="131" spans="1:8" s="122" customFormat="1" ht="13.5" thickBot="1">
      <c r="A131" s="264" t="s">
        <v>659</v>
      </c>
      <c r="B131" s="265" t="s">
        <v>137</v>
      </c>
      <c r="C131" s="265" t="s">
        <v>137</v>
      </c>
      <c r="D131" s="265" t="s">
        <v>137</v>
      </c>
      <c r="E131" s="265" t="s">
        <v>137</v>
      </c>
      <c r="F131" s="265" t="s">
        <v>137</v>
      </c>
      <c r="G131" s="265" t="s">
        <v>137</v>
      </c>
      <c r="H131" s="266" t="s">
        <v>137</v>
      </c>
    </row>
    <row r="132" spans="1:8" s="122" customFormat="1" ht="30" customHeight="1">
      <c r="A132" s="27" t="s">
        <v>2</v>
      </c>
      <c r="B132" s="65" t="s">
        <v>269</v>
      </c>
      <c r="C132" s="65" t="s">
        <v>270</v>
      </c>
      <c r="D132" s="65" t="s">
        <v>271</v>
      </c>
      <c r="E132" s="65" t="s">
        <v>272</v>
      </c>
      <c r="F132" s="65" t="s">
        <v>273</v>
      </c>
      <c r="G132" s="65" t="s">
        <v>274</v>
      </c>
      <c r="H132" s="16" t="s">
        <v>4</v>
      </c>
    </row>
    <row r="133" spans="1:8" s="122" customFormat="1">
      <c r="A133" s="123" t="s">
        <v>27</v>
      </c>
      <c r="B133" s="105">
        <v>1</v>
      </c>
      <c r="C133" s="105">
        <v>0</v>
      </c>
      <c r="D133" s="105">
        <v>0</v>
      </c>
      <c r="E133" s="105">
        <v>0</v>
      </c>
      <c r="F133" s="105">
        <v>0</v>
      </c>
      <c r="G133" s="105">
        <v>1</v>
      </c>
      <c r="H133" s="44">
        <f>SUM(B133:G133)</f>
        <v>2</v>
      </c>
    </row>
    <row r="134" spans="1:8" s="122" customFormat="1" ht="12.75" customHeight="1">
      <c r="A134" s="124" t="s">
        <v>174</v>
      </c>
      <c r="B134" s="105">
        <v>2</v>
      </c>
      <c r="C134" s="105">
        <v>0</v>
      </c>
      <c r="D134" s="105">
        <v>2</v>
      </c>
      <c r="E134" s="105">
        <v>0</v>
      </c>
      <c r="F134" s="105">
        <v>2</v>
      </c>
      <c r="G134" s="105">
        <v>2</v>
      </c>
      <c r="H134" s="44">
        <f t="shared" ref="H134:H136" si="14">SUM(B134:G134)</f>
        <v>8</v>
      </c>
    </row>
    <row r="135" spans="1:8" s="122" customFormat="1" ht="12.75" customHeight="1">
      <c r="A135" s="124" t="s">
        <v>175</v>
      </c>
      <c r="B135" s="105">
        <v>1</v>
      </c>
      <c r="C135" s="105">
        <v>1</v>
      </c>
      <c r="D135" s="105">
        <v>2</v>
      </c>
      <c r="E135" s="105">
        <v>2</v>
      </c>
      <c r="F135" s="105">
        <v>1</v>
      </c>
      <c r="G135" s="105">
        <v>2</v>
      </c>
      <c r="H135" s="44">
        <f t="shared" si="14"/>
        <v>9</v>
      </c>
    </row>
    <row r="136" spans="1:8" s="122" customFormat="1">
      <c r="A136" s="123" t="s">
        <v>43</v>
      </c>
      <c r="B136" s="105">
        <v>0</v>
      </c>
      <c r="C136" s="105">
        <v>0</v>
      </c>
      <c r="D136" s="105">
        <v>0</v>
      </c>
      <c r="E136" s="105">
        <v>0</v>
      </c>
      <c r="F136" s="105">
        <v>0</v>
      </c>
      <c r="G136" s="105">
        <v>2</v>
      </c>
      <c r="H136" s="44">
        <f t="shared" si="14"/>
        <v>2</v>
      </c>
    </row>
    <row r="137" spans="1:8" s="122" customFormat="1" ht="13.5" thickBot="1">
      <c r="A137" s="68" t="s">
        <v>169</v>
      </c>
      <c r="B137" s="42">
        <f>SUM(B133:B136)</f>
        <v>4</v>
      </c>
      <c r="C137" s="42">
        <f>SUM(C133:C136)</f>
        <v>1</v>
      </c>
      <c r="D137" s="42">
        <f>SUM(D133:D136)</f>
        <v>4</v>
      </c>
      <c r="E137" s="42">
        <f>SUM(E133:E136)</f>
        <v>2</v>
      </c>
      <c r="F137" s="42">
        <f>SUM(F133:F136)</f>
        <v>3</v>
      </c>
      <c r="G137" s="42">
        <f>SUM(G133:G136)</f>
        <v>7</v>
      </c>
      <c r="H137" s="43">
        <f>SUM(H133:H136)</f>
        <v>21</v>
      </c>
    </row>
    <row r="138" spans="1:8" s="122" customFormat="1"/>
    <row r="139" spans="1:8" s="122" customFormat="1" ht="13.5" thickBot="1"/>
    <row r="140" spans="1:8" s="113" customFormat="1" ht="13.5" thickBot="1">
      <c r="A140" s="264" t="s">
        <v>660</v>
      </c>
      <c r="B140" s="276"/>
      <c r="C140" s="276"/>
      <c r="D140" s="276"/>
      <c r="E140" s="276"/>
      <c r="F140" s="276"/>
      <c r="G140" s="276"/>
      <c r="H140" s="277"/>
    </row>
    <row r="141" spans="1:8" s="113" customFormat="1" ht="30" customHeight="1">
      <c r="A141" s="32" t="s">
        <v>2</v>
      </c>
      <c r="B141" s="65" t="s">
        <v>661</v>
      </c>
      <c r="C141" s="65" t="s">
        <v>662</v>
      </c>
      <c r="D141" s="65" t="s">
        <v>663</v>
      </c>
      <c r="E141" s="65" t="s">
        <v>664</v>
      </c>
      <c r="F141" s="65" t="s">
        <v>665</v>
      </c>
      <c r="G141" s="65" t="s">
        <v>666</v>
      </c>
      <c r="H141" s="16" t="s">
        <v>4</v>
      </c>
    </row>
    <row r="142" spans="1:8" s="113" customFormat="1">
      <c r="A142" s="115" t="s">
        <v>538</v>
      </c>
      <c r="B142" s="6">
        <v>4</v>
      </c>
      <c r="C142" s="6">
        <v>3</v>
      </c>
      <c r="D142" s="6">
        <v>3</v>
      </c>
      <c r="E142" s="6">
        <v>2</v>
      </c>
      <c r="F142" s="6">
        <v>0</v>
      </c>
      <c r="G142" s="6">
        <v>2</v>
      </c>
      <c r="H142" s="44">
        <f>SUM(B142:G142)</f>
        <v>14</v>
      </c>
    </row>
    <row r="143" spans="1:8" s="113" customFormat="1">
      <c r="A143" s="115" t="s">
        <v>539</v>
      </c>
      <c r="B143" s="6">
        <v>1</v>
      </c>
      <c r="C143" s="6">
        <v>2</v>
      </c>
      <c r="D143" s="6">
        <v>0</v>
      </c>
      <c r="E143" s="6">
        <v>1</v>
      </c>
      <c r="F143" s="6">
        <v>0</v>
      </c>
      <c r="G143" s="6">
        <v>0</v>
      </c>
      <c r="H143" s="44">
        <f t="shared" ref="H143:H144" si="15">SUM(B143:G143)</f>
        <v>4</v>
      </c>
    </row>
    <row r="144" spans="1:8" s="113" customFormat="1" ht="13.5" thickBot="1">
      <c r="A144" s="209" t="s">
        <v>540</v>
      </c>
      <c r="B144" s="210">
        <v>0</v>
      </c>
      <c r="C144" s="210">
        <v>1</v>
      </c>
      <c r="D144" s="210">
        <v>1</v>
      </c>
      <c r="E144" s="210">
        <v>0</v>
      </c>
      <c r="F144" s="210">
        <v>1</v>
      </c>
      <c r="G144" s="210">
        <v>0</v>
      </c>
      <c r="H144" s="211">
        <f t="shared" si="15"/>
        <v>3</v>
      </c>
    </row>
    <row r="145" spans="1:8" s="113" customFormat="1"/>
    <row r="146" spans="1:8" s="113" customFormat="1" ht="13.5" thickBot="1"/>
    <row r="147" spans="1:8" s="122" customFormat="1" ht="13.5" thickBot="1">
      <c r="A147" s="264" t="s">
        <v>667</v>
      </c>
      <c r="B147" s="265" t="s">
        <v>138</v>
      </c>
      <c r="C147" s="265" t="s">
        <v>138</v>
      </c>
      <c r="D147" s="265" t="s">
        <v>138</v>
      </c>
      <c r="E147" s="265" t="s">
        <v>138</v>
      </c>
      <c r="F147" s="265" t="s">
        <v>138</v>
      </c>
      <c r="G147" s="265" t="s">
        <v>138</v>
      </c>
      <c r="H147" s="266" t="s">
        <v>138</v>
      </c>
    </row>
    <row r="148" spans="1:8" s="122" customFormat="1" ht="30" customHeight="1">
      <c r="A148" s="117" t="s">
        <v>2</v>
      </c>
      <c r="B148" s="118" t="s">
        <v>661</v>
      </c>
      <c r="C148" s="118" t="s">
        <v>662</v>
      </c>
      <c r="D148" s="118" t="s">
        <v>663</v>
      </c>
      <c r="E148" s="118" t="s">
        <v>664</v>
      </c>
      <c r="F148" s="118" t="s">
        <v>665</v>
      </c>
      <c r="G148" s="118" t="s">
        <v>666</v>
      </c>
      <c r="H148" s="10" t="s">
        <v>4</v>
      </c>
    </row>
    <row r="149" spans="1:8" s="122" customFormat="1">
      <c r="A149" s="123" t="s">
        <v>27</v>
      </c>
      <c r="B149" s="6">
        <v>0</v>
      </c>
      <c r="C149" s="6">
        <v>1</v>
      </c>
      <c r="D149" s="6">
        <v>0</v>
      </c>
      <c r="E149" s="6">
        <v>0</v>
      </c>
      <c r="F149" s="6">
        <v>0</v>
      </c>
      <c r="G149" s="6">
        <v>2</v>
      </c>
      <c r="H149" s="44">
        <f>SUM(B149:G149)</f>
        <v>3</v>
      </c>
    </row>
    <row r="150" spans="1:8" s="122" customFormat="1" ht="12.75" customHeight="1">
      <c r="A150" s="123" t="s">
        <v>28</v>
      </c>
      <c r="B150" s="6">
        <v>7</v>
      </c>
      <c r="C150" s="6">
        <v>1</v>
      </c>
      <c r="D150" s="6">
        <v>0</v>
      </c>
      <c r="E150" s="6">
        <v>1</v>
      </c>
      <c r="F150" s="6">
        <v>0</v>
      </c>
      <c r="G150" s="6">
        <v>2</v>
      </c>
      <c r="H150" s="44">
        <f t="shared" ref="H150:H152" si="16">SUM(B150:G150)</f>
        <v>11</v>
      </c>
    </row>
    <row r="151" spans="1:8" s="122" customFormat="1" ht="12.75" customHeight="1">
      <c r="A151" s="123" t="s">
        <v>29</v>
      </c>
      <c r="B151" s="6">
        <v>2</v>
      </c>
      <c r="C151" s="6">
        <v>3</v>
      </c>
      <c r="D151" s="6">
        <v>0</v>
      </c>
      <c r="E151" s="6">
        <v>1</v>
      </c>
      <c r="F151" s="6">
        <v>0</v>
      </c>
      <c r="G151" s="6">
        <v>4</v>
      </c>
      <c r="H151" s="44">
        <f t="shared" si="16"/>
        <v>10</v>
      </c>
    </row>
    <row r="152" spans="1:8" s="122" customFormat="1">
      <c r="A152" s="123" t="s">
        <v>43</v>
      </c>
      <c r="B152" s="6">
        <v>1</v>
      </c>
      <c r="C152" s="6">
        <v>0</v>
      </c>
      <c r="D152" s="6">
        <v>1</v>
      </c>
      <c r="E152" s="6">
        <v>0</v>
      </c>
      <c r="F152" s="6">
        <v>0</v>
      </c>
      <c r="G152" s="6">
        <v>3</v>
      </c>
      <c r="H152" s="44">
        <f t="shared" si="16"/>
        <v>5</v>
      </c>
    </row>
    <row r="153" spans="1:8" s="122" customFormat="1" ht="13.5" thickBot="1">
      <c r="A153" s="68" t="s">
        <v>169</v>
      </c>
      <c r="B153" s="42">
        <f>SUM(B149:B152)</f>
        <v>10</v>
      </c>
      <c r="C153" s="42">
        <f>SUM(C149:C152)</f>
        <v>5</v>
      </c>
      <c r="D153" s="42">
        <f>SUM(D149:D152)</f>
        <v>1</v>
      </c>
      <c r="E153" s="42">
        <f>SUM(E149:E152)</f>
        <v>2</v>
      </c>
      <c r="F153" s="42">
        <f>SUM(F149:F152)</f>
        <v>0</v>
      </c>
      <c r="G153" s="42">
        <f>SUM(G149:G152)</f>
        <v>11</v>
      </c>
      <c r="H153" s="43">
        <f>SUM(H149:H152)</f>
        <v>29</v>
      </c>
    </row>
    <row r="154" spans="1:8" s="113" customFormat="1"/>
    <row r="155" spans="1:8" s="122" customFormat="1" ht="13.5" thickBot="1"/>
    <row r="156" spans="1:8" s="122" customFormat="1" ht="13.5" thickBot="1">
      <c r="A156" s="264" t="s">
        <v>668</v>
      </c>
      <c r="B156" s="265" t="s">
        <v>138</v>
      </c>
      <c r="C156" s="265" t="s">
        <v>138</v>
      </c>
      <c r="D156" s="265" t="s">
        <v>138</v>
      </c>
      <c r="E156" s="265" t="s">
        <v>138</v>
      </c>
      <c r="F156" s="265" t="s">
        <v>138</v>
      </c>
      <c r="G156" s="265" t="s">
        <v>138</v>
      </c>
      <c r="H156" s="266" t="s">
        <v>138</v>
      </c>
    </row>
    <row r="157" spans="1:8" s="122" customFormat="1" ht="30" customHeight="1">
      <c r="A157" s="117" t="s">
        <v>2</v>
      </c>
      <c r="B157" s="118" t="s">
        <v>661</v>
      </c>
      <c r="C157" s="118" t="s">
        <v>662</v>
      </c>
      <c r="D157" s="118" t="s">
        <v>663</v>
      </c>
      <c r="E157" s="118" t="s">
        <v>664</v>
      </c>
      <c r="F157" s="118" t="s">
        <v>665</v>
      </c>
      <c r="G157" s="118" t="s">
        <v>666</v>
      </c>
      <c r="H157" s="10" t="s">
        <v>4</v>
      </c>
    </row>
    <row r="158" spans="1:8" s="122" customFormat="1">
      <c r="A158" s="123" t="s">
        <v>27</v>
      </c>
      <c r="B158" s="6">
        <v>1</v>
      </c>
      <c r="C158" s="6">
        <v>0</v>
      </c>
      <c r="D158" s="6">
        <v>2</v>
      </c>
      <c r="E158" s="6">
        <v>0</v>
      </c>
      <c r="F158" s="6">
        <v>0</v>
      </c>
      <c r="G158" s="6">
        <v>0</v>
      </c>
      <c r="H158" s="44">
        <f>SUM(B158:G158)</f>
        <v>3</v>
      </c>
    </row>
    <row r="159" spans="1:8" s="122" customFormat="1" ht="12.75" customHeight="1">
      <c r="A159" s="124" t="s">
        <v>174</v>
      </c>
      <c r="B159" s="6">
        <v>4</v>
      </c>
      <c r="C159" s="6">
        <v>1</v>
      </c>
      <c r="D159" s="6">
        <v>0</v>
      </c>
      <c r="E159" s="6">
        <v>0</v>
      </c>
      <c r="F159" s="6">
        <v>0</v>
      </c>
      <c r="G159" s="6">
        <v>4</v>
      </c>
      <c r="H159" s="44">
        <f t="shared" ref="H159:H161" si="17">SUM(B159:G159)</f>
        <v>9</v>
      </c>
    </row>
    <row r="160" spans="1:8" s="122" customFormat="1" ht="12.75" customHeight="1">
      <c r="A160" s="124" t="s">
        <v>175</v>
      </c>
      <c r="B160" s="6">
        <v>1</v>
      </c>
      <c r="C160" s="6">
        <v>3</v>
      </c>
      <c r="D160" s="6">
        <v>1</v>
      </c>
      <c r="E160" s="6">
        <v>0</v>
      </c>
      <c r="F160" s="6">
        <v>1</v>
      </c>
      <c r="G160" s="6">
        <v>3</v>
      </c>
      <c r="H160" s="44">
        <f t="shared" si="17"/>
        <v>9</v>
      </c>
    </row>
    <row r="161" spans="1:8" s="122" customFormat="1">
      <c r="A161" s="123" t="s">
        <v>43</v>
      </c>
      <c r="B161" s="6">
        <v>1</v>
      </c>
      <c r="C161" s="6">
        <v>0</v>
      </c>
      <c r="D161" s="6">
        <v>0</v>
      </c>
      <c r="E161" s="6">
        <v>0</v>
      </c>
      <c r="F161" s="6">
        <v>0</v>
      </c>
      <c r="G161" s="6">
        <v>0</v>
      </c>
      <c r="H161" s="44">
        <f t="shared" si="17"/>
        <v>1</v>
      </c>
    </row>
    <row r="162" spans="1:8" s="122" customFormat="1" ht="13.5" thickBot="1">
      <c r="A162" s="68" t="s">
        <v>169</v>
      </c>
      <c r="B162" s="42">
        <f>SUM(B158:B161)</f>
        <v>7</v>
      </c>
      <c r="C162" s="42">
        <f>SUM(C158:C161)</f>
        <v>4</v>
      </c>
      <c r="D162" s="42">
        <f>SUM(D158:D161)</f>
        <v>3</v>
      </c>
      <c r="E162" s="42">
        <f>SUM(E158:E161)</f>
        <v>0</v>
      </c>
      <c r="F162" s="42">
        <f>SUM(F158:F161)</f>
        <v>1</v>
      </c>
      <c r="G162" s="42">
        <f>SUM(G158:G161)</f>
        <v>7</v>
      </c>
      <c r="H162" s="43">
        <f>SUM(H158:H161)</f>
        <v>22</v>
      </c>
    </row>
    <row r="163" spans="1:8" s="122" customFormat="1"/>
    <row r="164" spans="1:8" s="122" customFormat="1" ht="13.5" thickBot="1"/>
    <row r="165" spans="1:8" s="122" customFormat="1" ht="13.5" thickBot="1">
      <c r="A165" s="264" t="s">
        <v>669</v>
      </c>
      <c r="B165" s="265" t="s">
        <v>138</v>
      </c>
      <c r="C165" s="265" t="s">
        <v>138</v>
      </c>
      <c r="D165" s="265" t="s">
        <v>138</v>
      </c>
      <c r="E165" s="265" t="s">
        <v>138</v>
      </c>
      <c r="F165" s="265" t="s">
        <v>138</v>
      </c>
      <c r="G165" s="265" t="s">
        <v>138</v>
      </c>
      <c r="H165" s="266" t="s">
        <v>138</v>
      </c>
    </row>
    <row r="166" spans="1:8" s="122" customFormat="1" ht="30" customHeight="1">
      <c r="A166" s="117" t="s">
        <v>2</v>
      </c>
      <c r="B166" s="118" t="s">
        <v>661</v>
      </c>
      <c r="C166" s="118" t="s">
        <v>662</v>
      </c>
      <c r="D166" s="118" t="s">
        <v>663</v>
      </c>
      <c r="E166" s="118" t="s">
        <v>664</v>
      </c>
      <c r="F166" s="118" t="s">
        <v>665</v>
      </c>
      <c r="G166" s="118" t="s">
        <v>666</v>
      </c>
      <c r="H166" s="10" t="s">
        <v>4</v>
      </c>
    </row>
    <row r="167" spans="1:8" s="122" customFormat="1">
      <c r="A167" s="123" t="s">
        <v>27</v>
      </c>
      <c r="B167" s="6">
        <v>0</v>
      </c>
      <c r="C167" s="6">
        <v>1</v>
      </c>
      <c r="D167" s="6">
        <v>0</v>
      </c>
      <c r="E167" s="6">
        <v>1</v>
      </c>
      <c r="F167" s="6">
        <v>0</v>
      </c>
      <c r="G167" s="6">
        <v>0</v>
      </c>
      <c r="H167" s="44">
        <f>SUM(B167:G167)</f>
        <v>2</v>
      </c>
    </row>
    <row r="168" spans="1:8" s="122" customFormat="1" ht="12.75" customHeight="1">
      <c r="A168" s="124" t="s">
        <v>174</v>
      </c>
      <c r="B168" s="6">
        <v>4</v>
      </c>
      <c r="C168" s="6">
        <v>2</v>
      </c>
      <c r="D168" s="6">
        <v>0</v>
      </c>
      <c r="E168" s="6">
        <v>1</v>
      </c>
      <c r="F168" s="6">
        <v>0</v>
      </c>
      <c r="G168" s="6">
        <v>2</v>
      </c>
      <c r="H168" s="44">
        <f t="shared" ref="H168:H170" si="18">SUM(B168:G168)</f>
        <v>9</v>
      </c>
    </row>
    <row r="169" spans="1:8" s="122" customFormat="1" ht="12.75" customHeight="1">
      <c r="A169" s="124" t="s">
        <v>175</v>
      </c>
      <c r="B169" s="6">
        <v>0</v>
      </c>
      <c r="C169" s="6">
        <v>3</v>
      </c>
      <c r="D169" s="6">
        <v>0</v>
      </c>
      <c r="E169" s="6">
        <v>0</v>
      </c>
      <c r="F169" s="6">
        <v>0</v>
      </c>
      <c r="G169" s="6">
        <v>1</v>
      </c>
      <c r="H169" s="44">
        <f t="shared" si="18"/>
        <v>4</v>
      </c>
    </row>
    <row r="170" spans="1:8" s="122" customFormat="1">
      <c r="A170" s="123" t="s">
        <v>43</v>
      </c>
      <c r="B170" s="6">
        <v>0</v>
      </c>
      <c r="C170" s="6">
        <v>1</v>
      </c>
      <c r="D170" s="6">
        <v>1</v>
      </c>
      <c r="E170" s="6">
        <v>1</v>
      </c>
      <c r="F170" s="6">
        <v>0</v>
      </c>
      <c r="G170" s="6">
        <v>0</v>
      </c>
      <c r="H170" s="44">
        <f t="shared" si="18"/>
        <v>3</v>
      </c>
    </row>
    <row r="171" spans="1:8" s="122" customFormat="1" ht="13.5" thickBot="1">
      <c r="A171" s="68" t="s">
        <v>169</v>
      </c>
      <c r="B171" s="42">
        <f>SUM(B167:B170)</f>
        <v>4</v>
      </c>
      <c r="C171" s="42">
        <f>SUM(C167:C170)</f>
        <v>7</v>
      </c>
      <c r="D171" s="42">
        <f>SUM(D167:D170)</f>
        <v>1</v>
      </c>
      <c r="E171" s="42">
        <f>SUM(E167:E170)</f>
        <v>3</v>
      </c>
      <c r="F171" s="42">
        <f>SUM(F167:F170)</f>
        <v>0</v>
      </c>
      <c r="G171" s="42">
        <f>SUM(G167:G170)</f>
        <v>3</v>
      </c>
      <c r="H171" s="43">
        <f>SUM(H167:H170)</f>
        <v>18</v>
      </c>
    </row>
    <row r="172" spans="1:8" s="122" customFormat="1">
      <c r="A172" s="129"/>
      <c r="B172" s="129"/>
      <c r="C172" s="129"/>
      <c r="D172" s="129"/>
      <c r="E172" s="129"/>
      <c r="F172" s="129"/>
      <c r="G172" s="130"/>
      <c r="H172" s="4"/>
    </row>
    <row r="173" spans="1:8" s="122" customFormat="1" ht="13.5" thickBot="1">
      <c r="A173" s="129"/>
      <c r="B173" s="129"/>
      <c r="C173" s="129"/>
      <c r="D173" s="129"/>
      <c r="E173" s="129"/>
      <c r="F173" s="129"/>
      <c r="G173" s="130"/>
      <c r="H173" s="4"/>
    </row>
    <row r="174" spans="1:8" s="122" customFormat="1" ht="13.5" thickBot="1">
      <c r="A174" s="264" t="s">
        <v>670</v>
      </c>
      <c r="B174" s="265" t="s">
        <v>138</v>
      </c>
      <c r="C174" s="265" t="s">
        <v>138</v>
      </c>
      <c r="D174" s="265" t="s">
        <v>138</v>
      </c>
      <c r="E174" s="265" t="s">
        <v>138</v>
      </c>
      <c r="F174" s="265" t="s">
        <v>138</v>
      </c>
      <c r="G174" s="265" t="s">
        <v>138</v>
      </c>
      <c r="H174" s="266" t="s">
        <v>138</v>
      </c>
    </row>
    <row r="175" spans="1:8" s="122" customFormat="1" ht="30" customHeight="1">
      <c r="A175" s="117" t="s">
        <v>2</v>
      </c>
      <c r="B175" s="118" t="s">
        <v>275</v>
      </c>
      <c r="C175" s="118" t="s">
        <v>276</v>
      </c>
      <c r="D175" s="118" t="s">
        <v>277</v>
      </c>
      <c r="E175" s="118" t="s">
        <v>278</v>
      </c>
      <c r="F175" s="118" t="s">
        <v>279</v>
      </c>
      <c r="G175" s="118" t="s">
        <v>280</v>
      </c>
      <c r="H175" s="10" t="s">
        <v>4</v>
      </c>
    </row>
    <row r="176" spans="1:8" s="122" customFormat="1">
      <c r="A176" s="123" t="s">
        <v>27</v>
      </c>
      <c r="B176" s="105">
        <v>1</v>
      </c>
      <c r="C176" s="105">
        <v>0</v>
      </c>
      <c r="D176" s="105">
        <v>1</v>
      </c>
      <c r="E176" s="105">
        <v>0</v>
      </c>
      <c r="F176" s="105">
        <v>0</v>
      </c>
      <c r="G176" s="105">
        <v>0</v>
      </c>
      <c r="H176" s="44">
        <f>SUM(B176:G176)</f>
        <v>2</v>
      </c>
    </row>
    <row r="177" spans="1:8" s="122" customFormat="1" ht="12.75" customHeight="1">
      <c r="A177" s="124" t="s">
        <v>174</v>
      </c>
      <c r="B177" s="105">
        <v>4</v>
      </c>
      <c r="C177" s="105">
        <v>1</v>
      </c>
      <c r="D177" s="105">
        <v>3</v>
      </c>
      <c r="E177" s="105">
        <v>0</v>
      </c>
      <c r="F177" s="105">
        <v>0</v>
      </c>
      <c r="G177" s="105">
        <v>0</v>
      </c>
      <c r="H177" s="44">
        <f t="shared" ref="H177:H179" si="19">SUM(B177:G177)</f>
        <v>8</v>
      </c>
    </row>
    <row r="178" spans="1:8" s="122" customFormat="1" ht="12.75" customHeight="1">
      <c r="A178" s="124" t="s">
        <v>175</v>
      </c>
      <c r="B178" s="105">
        <v>1</v>
      </c>
      <c r="C178" s="105">
        <v>2</v>
      </c>
      <c r="D178" s="105">
        <v>2</v>
      </c>
      <c r="E178" s="105">
        <v>3</v>
      </c>
      <c r="F178" s="105">
        <v>1</v>
      </c>
      <c r="G178" s="105">
        <v>0</v>
      </c>
      <c r="H178" s="44">
        <f t="shared" si="19"/>
        <v>9</v>
      </c>
    </row>
    <row r="179" spans="1:8" s="122" customFormat="1">
      <c r="A179" s="123" t="s">
        <v>43</v>
      </c>
      <c r="B179" s="105">
        <v>0</v>
      </c>
      <c r="C179" s="105">
        <v>0</v>
      </c>
      <c r="D179" s="105">
        <v>2</v>
      </c>
      <c r="E179" s="105">
        <v>0</v>
      </c>
      <c r="F179" s="105">
        <v>0</v>
      </c>
      <c r="G179" s="105">
        <v>0</v>
      </c>
      <c r="H179" s="44">
        <f t="shared" si="19"/>
        <v>2</v>
      </c>
    </row>
    <row r="180" spans="1:8" s="122" customFormat="1" ht="13.5" thickBot="1">
      <c r="A180" s="68" t="s">
        <v>169</v>
      </c>
      <c r="B180" s="42">
        <f>SUM(B176:B179)</f>
        <v>6</v>
      </c>
      <c r="C180" s="42">
        <f>SUM(C176:C179)</f>
        <v>3</v>
      </c>
      <c r="D180" s="42">
        <f>SUM(D176:D179)</f>
        <v>8</v>
      </c>
      <c r="E180" s="42">
        <f>SUM(E176:E179)</f>
        <v>3</v>
      </c>
      <c r="F180" s="42">
        <f>SUM(F176:F179)</f>
        <v>1</v>
      </c>
      <c r="G180" s="42">
        <f>SUM(G176:G179)</f>
        <v>0</v>
      </c>
      <c r="H180" s="43">
        <f>SUM(H176:H179)</f>
        <v>21</v>
      </c>
    </row>
  </sheetData>
  <mergeCells count="22">
    <mergeCell ref="A1:H1"/>
    <mergeCell ref="A7:H7"/>
    <mergeCell ref="A9:H9"/>
    <mergeCell ref="A16:H16"/>
    <mergeCell ref="A52:G52"/>
    <mergeCell ref="A25:H25"/>
    <mergeCell ref="A34:H34"/>
    <mergeCell ref="A43:E43"/>
    <mergeCell ref="A61:G61"/>
    <mergeCell ref="A70:G70"/>
    <mergeCell ref="A97:H97"/>
    <mergeCell ref="A79:G79"/>
    <mergeCell ref="A88:G88"/>
    <mergeCell ref="A104:H104"/>
    <mergeCell ref="A113:H113"/>
    <mergeCell ref="A140:H140"/>
    <mergeCell ref="A122:H122"/>
    <mergeCell ref="A131:H131"/>
    <mergeCell ref="A147:H147"/>
    <mergeCell ref="A156:H156"/>
    <mergeCell ref="A165:H165"/>
    <mergeCell ref="A174:H174"/>
  </mergeCells>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sheetPr codeName="Sheet89" enableFormatConditionsCalculation="0">
    <tabColor theme="0"/>
  </sheetPr>
  <dimension ref="A1:R266"/>
  <sheetViews>
    <sheetView workbookViewId="0">
      <pane ySplit="7" topLeftCell="A8" activePane="bottomLeft" state="frozen"/>
      <selection pane="bottomLeft" sqref="A1:J1"/>
    </sheetView>
  </sheetViews>
  <sheetFormatPr defaultColWidth="8.85546875" defaultRowHeight="12.75"/>
  <cols>
    <col min="1" max="1" width="28" style="9" customWidth="1"/>
    <col min="2" max="10" width="13.7109375" style="9" customWidth="1"/>
    <col min="11" max="11" width="8.85546875" style="9"/>
    <col min="12" max="12" width="15.85546875" style="9" bestFit="1" customWidth="1"/>
    <col min="13" max="14" width="8.85546875" style="9"/>
    <col min="15" max="15" width="9.85546875" style="9" customWidth="1"/>
    <col min="16" max="16" width="10.7109375" style="9" bestFit="1" customWidth="1"/>
    <col min="17" max="17" width="11" style="9" customWidth="1"/>
    <col min="18" max="18" width="12.42578125" style="9" customWidth="1"/>
    <col min="19" max="16384" width="8.85546875" style="9"/>
  </cols>
  <sheetData>
    <row r="1" spans="1:10" ht="35.1" customHeight="1" thickBot="1">
      <c r="A1" s="251" t="s">
        <v>318</v>
      </c>
      <c r="B1" s="260" t="s">
        <v>0</v>
      </c>
      <c r="C1" s="260" t="s">
        <v>0</v>
      </c>
      <c r="D1" s="260" t="s">
        <v>0</v>
      </c>
      <c r="E1" s="260" t="s">
        <v>0</v>
      </c>
      <c r="F1" s="260" t="s">
        <v>0</v>
      </c>
      <c r="G1" s="260" t="s">
        <v>0</v>
      </c>
      <c r="H1" s="260" t="s">
        <v>0</v>
      </c>
      <c r="I1" s="260" t="s">
        <v>0</v>
      </c>
      <c r="J1" s="261" t="s">
        <v>0</v>
      </c>
    </row>
    <row r="2" spans="1:10" ht="15.75" thickBot="1">
      <c r="A2" s="54"/>
      <c r="B2" s="54"/>
      <c r="C2" s="54"/>
      <c r="D2" s="54"/>
      <c r="E2" s="54"/>
      <c r="F2" s="54"/>
      <c r="G2" s="54"/>
      <c r="H2" s="54"/>
      <c r="I2" s="54"/>
      <c r="J2" s="54"/>
    </row>
    <row r="3" spans="1:10" ht="14.25" customHeight="1">
      <c r="A3" s="18"/>
      <c r="B3" s="71"/>
      <c r="C3" s="19"/>
      <c r="D3" s="17" t="s">
        <v>163</v>
      </c>
      <c r="E3" s="233" t="s">
        <v>164</v>
      </c>
      <c r="F3" s="54"/>
      <c r="G3" s="54"/>
      <c r="H3" s="54"/>
      <c r="I3" s="54"/>
      <c r="J3" s="54"/>
    </row>
    <row r="4" spans="1:10" ht="13.5" customHeight="1">
      <c r="A4" s="4"/>
      <c r="B4" s="20"/>
      <c r="C4" s="21"/>
      <c r="D4" s="17" t="s">
        <v>163</v>
      </c>
      <c r="E4" s="234" t="s">
        <v>165</v>
      </c>
      <c r="F4" s="54"/>
      <c r="G4" s="54"/>
      <c r="H4" s="54"/>
      <c r="I4" s="54"/>
      <c r="J4" s="54"/>
    </row>
    <row r="5" spans="1:10" ht="14.25" customHeight="1" thickBot="1">
      <c r="A5" s="4"/>
      <c r="B5" s="4"/>
      <c r="C5" s="6"/>
      <c r="D5" s="17" t="s">
        <v>163</v>
      </c>
      <c r="E5" s="235" t="s">
        <v>166</v>
      </c>
      <c r="F5" s="54"/>
      <c r="G5" s="54"/>
      <c r="H5" s="54"/>
      <c r="I5" s="54"/>
      <c r="J5" s="54"/>
    </row>
    <row r="6" spans="1:10" ht="15.75" thickBot="1">
      <c r="A6" s="54"/>
      <c r="B6" s="54"/>
      <c r="C6" s="54"/>
      <c r="D6" s="54"/>
      <c r="E6" s="54"/>
      <c r="F6" s="54"/>
      <c r="G6" s="54"/>
      <c r="H6" s="54"/>
      <c r="I6" s="54"/>
      <c r="J6" s="54"/>
    </row>
    <row r="7" spans="1:10" ht="17.25" customHeight="1">
      <c r="A7" s="304" t="s">
        <v>139</v>
      </c>
      <c r="B7" s="305" t="s">
        <v>139</v>
      </c>
      <c r="C7" s="305" t="s">
        <v>139</v>
      </c>
      <c r="D7" s="305" t="s">
        <v>139</v>
      </c>
      <c r="E7" s="305" t="s">
        <v>139</v>
      </c>
      <c r="F7" s="305" t="s">
        <v>139</v>
      </c>
      <c r="G7" s="305" t="s">
        <v>139</v>
      </c>
      <c r="H7" s="305" t="s">
        <v>139</v>
      </c>
      <c r="I7" s="305" t="s">
        <v>139</v>
      </c>
      <c r="J7" s="306" t="s">
        <v>139</v>
      </c>
    </row>
    <row r="8" spans="1:10" s="34" customFormat="1" ht="15" thickBot="1">
      <c r="A8" s="73"/>
      <c r="B8" s="74"/>
      <c r="C8" s="74"/>
      <c r="D8" s="74"/>
      <c r="E8" s="74"/>
      <c r="F8" s="74"/>
      <c r="G8" s="74"/>
      <c r="H8" s="74"/>
      <c r="I8" s="74"/>
      <c r="J8" s="74"/>
    </row>
    <row r="9" spans="1:10" s="122" customFormat="1" ht="13.5" thickBot="1">
      <c r="A9" s="264" t="s">
        <v>671</v>
      </c>
      <c r="B9" s="265" t="s">
        <v>140</v>
      </c>
      <c r="C9" s="265" t="s">
        <v>140</v>
      </c>
      <c r="D9" s="265" t="s">
        <v>140</v>
      </c>
      <c r="E9" s="265" t="s">
        <v>140</v>
      </c>
      <c r="F9" s="265" t="s">
        <v>140</v>
      </c>
      <c r="G9" s="265" t="s">
        <v>140</v>
      </c>
      <c r="H9" s="265" t="s">
        <v>140</v>
      </c>
      <c r="I9" s="265" t="s">
        <v>140</v>
      </c>
      <c r="J9" s="266" t="s">
        <v>140</v>
      </c>
    </row>
    <row r="10" spans="1:10" s="122" customFormat="1" ht="39.75" customHeight="1">
      <c r="A10" s="117" t="s">
        <v>2</v>
      </c>
      <c r="B10" s="118" t="s">
        <v>87</v>
      </c>
      <c r="C10" s="118" t="s">
        <v>672</v>
      </c>
      <c r="D10" s="118" t="s">
        <v>673</v>
      </c>
      <c r="E10" s="118" t="s">
        <v>674</v>
      </c>
      <c r="F10" s="118" t="s">
        <v>141</v>
      </c>
      <c r="G10" s="118" t="s">
        <v>423</v>
      </c>
      <c r="H10" s="118" t="s">
        <v>424</v>
      </c>
      <c r="I10" s="118" t="s">
        <v>43</v>
      </c>
      <c r="J10" s="10" t="s">
        <v>4</v>
      </c>
    </row>
    <row r="11" spans="1:10" s="122" customFormat="1">
      <c r="A11" s="123" t="s">
        <v>27</v>
      </c>
      <c r="B11" s="6">
        <v>1</v>
      </c>
      <c r="C11" s="6">
        <v>3</v>
      </c>
      <c r="D11" s="6">
        <v>0</v>
      </c>
      <c r="E11" s="6">
        <v>0</v>
      </c>
      <c r="F11" s="6">
        <v>0</v>
      </c>
      <c r="G11" s="6">
        <v>0</v>
      </c>
      <c r="H11" s="6">
        <v>0</v>
      </c>
      <c r="I11" s="6">
        <v>1</v>
      </c>
      <c r="J11" s="44">
        <f>SUM(B11:I11)</f>
        <v>5</v>
      </c>
    </row>
    <row r="12" spans="1:10" s="122" customFormat="1" ht="12.75" customHeight="1">
      <c r="A12" s="123" t="s">
        <v>28</v>
      </c>
      <c r="B12" s="6">
        <v>5</v>
      </c>
      <c r="C12" s="6">
        <v>8</v>
      </c>
      <c r="D12" s="6">
        <v>0</v>
      </c>
      <c r="E12" s="6">
        <v>0</v>
      </c>
      <c r="F12" s="6">
        <v>0</v>
      </c>
      <c r="G12" s="6">
        <v>0</v>
      </c>
      <c r="H12" s="6">
        <v>0</v>
      </c>
      <c r="I12" s="6">
        <v>1</v>
      </c>
      <c r="J12" s="44">
        <f t="shared" ref="J12:J14" si="0">SUM(B12:I12)</f>
        <v>14</v>
      </c>
    </row>
    <row r="13" spans="1:10" s="122" customFormat="1" ht="12.75" customHeight="1">
      <c r="A13" s="123" t="s">
        <v>29</v>
      </c>
      <c r="B13" s="6">
        <v>1</v>
      </c>
      <c r="C13" s="6">
        <v>7</v>
      </c>
      <c r="D13" s="6">
        <v>1</v>
      </c>
      <c r="E13" s="6">
        <v>0</v>
      </c>
      <c r="F13" s="6">
        <v>0</v>
      </c>
      <c r="G13" s="6">
        <v>0</v>
      </c>
      <c r="H13" s="6">
        <v>0</v>
      </c>
      <c r="I13" s="6">
        <v>1</v>
      </c>
      <c r="J13" s="44">
        <f t="shared" si="0"/>
        <v>10</v>
      </c>
    </row>
    <row r="14" spans="1:10" s="122" customFormat="1">
      <c r="A14" s="123" t="s">
        <v>43</v>
      </c>
      <c r="B14" s="6">
        <v>1</v>
      </c>
      <c r="C14" s="6">
        <v>1</v>
      </c>
      <c r="D14" s="6">
        <v>1</v>
      </c>
      <c r="E14" s="6">
        <v>1</v>
      </c>
      <c r="F14" s="6">
        <v>0</v>
      </c>
      <c r="G14" s="6">
        <v>0</v>
      </c>
      <c r="H14" s="6">
        <v>0</v>
      </c>
      <c r="I14" s="6">
        <v>8</v>
      </c>
      <c r="J14" s="44">
        <f t="shared" si="0"/>
        <v>12</v>
      </c>
    </row>
    <row r="15" spans="1:10" s="122" customFormat="1" ht="13.5" thickBot="1">
      <c r="A15" s="68" t="s">
        <v>169</v>
      </c>
      <c r="B15" s="42">
        <f>SUM(B11:B14)</f>
        <v>8</v>
      </c>
      <c r="C15" s="42">
        <f>SUM(C11:C14)</f>
        <v>19</v>
      </c>
      <c r="D15" s="42">
        <f>SUM(D11:D14)</f>
        <v>2</v>
      </c>
      <c r="E15" s="42">
        <f>SUM(E11:E14)</f>
        <v>1</v>
      </c>
      <c r="F15" s="42">
        <f>SUM(F11:F14)</f>
        <v>0</v>
      </c>
      <c r="G15" s="42">
        <f>SUM(G11:G14)</f>
        <v>0</v>
      </c>
      <c r="H15" s="42">
        <f>SUM(H11:H14)</f>
        <v>0</v>
      </c>
      <c r="I15" s="42">
        <f>SUM(I11:I14)</f>
        <v>11</v>
      </c>
      <c r="J15" s="43">
        <f>SUM(J11:J14)</f>
        <v>41</v>
      </c>
    </row>
    <row r="16" spans="1:10" s="34" customFormat="1" ht="14.25">
      <c r="A16" s="73"/>
      <c r="B16" s="74"/>
      <c r="C16" s="74"/>
      <c r="D16" s="74"/>
      <c r="E16" s="74"/>
      <c r="F16" s="74"/>
      <c r="G16" s="74"/>
      <c r="H16" s="74"/>
      <c r="I16" s="74"/>
      <c r="J16" s="74"/>
    </row>
    <row r="17" spans="1:10" s="34" customFormat="1" ht="15" thickBot="1">
      <c r="A17" s="73"/>
      <c r="B17" s="74"/>
      <c r="C17" s="74"/>
      <c r="D17" s="74"/>
      <c r="E17" s="74"/>
      <c r="F17" s="74"/>
      <c r="G17" s="74"/>
      <c r="H17" s="74"/>
      <c r="I17" s="74"/>
      <c r="J17" s="74"/>
    </row>
    <row r="18" spans="1:10" s="122" customFormat="1" ht="13.5" thickBot="1">
      <c r="A18" s="264" t="s">
        <v>675</v>
      </c>
      <c r="B18" s="265" t="s">
        <v>140</v>
      </c>
      <c r="C18" s="265" t="s">
        <v>140</v>
      </c>
      <c r="D18" s="265" t="s">
        <v>140</v>
      </c>
      <c r="E18" s="265" t="s">
        <v>140</v>
      </c>
      <c r="F18" s="265" t="s">
        <v>140</v>
      </c>
      <c r="G18" s="265" t="s">
        <v>140</v>
      </c>
      <c r="H18" s="265" t="s">
        <v>140</v>
      </c>
      <c r="I18" s="265" t="s">
        <v>140</v>
      </c>
      <c r="J18" s="266" t="s">
        <v>140</v>
      </c>
    </row>
    <row r="19" spans="1:10" s="122" customFormat="1" ht="39.75" customHeight="1">
      <c r="A19" s="117" t="s">
        <v>2</v>
      </c>
      <c r="B19" s="118" t="s">
        <v>87</v>
      </c>
      <c r="C19" s="118" t="s">
        <v>672</v>
      </c>
      <c r="D19" s="118" t="s">
        <v>673</v>
      </c>
      <c r="E19" s="118" t="s">
        <v>674</v>
      </c>
      <c r="F19" s="118" t="s">
        <v>141</v>
      </c>
      <c r="G19" s="118" t="s">
        <v>423</v>
      </c>
      <c r="H19" s="118" t="s">
        <v>424</v>
      </c>
      <c r="I19" s="118" t="s">
        <v>43</v>
      </c>
      <c r="J19" s="10" t="s">
        <v>4</v>
      </c>
    </row>
    <row r="20" spans="1:10" s="122" customFormat="1">
      <c r="A20" s="123" t="s">
        <v>27</v>
      </c>
      <c r="B20" s="6">
        <v>0</v>
      </c>
      <c r="C20" s="6">
        <v>3</v>
      </c>
      <c r="D20" s="6">
        <v>1</v>
      </c>
      <c r="E20" s="6">
        <v>0</v>
      </c>
      <c r="F20" s="6">
        <v>0</v>
      </c>
      <c r="G20" s="6">
        <v>0</v>
      </c>
      <c r="H20" s="6">
        <v>0</v>
      </c>
      <c r="I20" s="6">
        <v>0</v>
      </c>
      <c r="J20" s="44">
        <f>SUM(B20:I20)</f>
        <v>4</v>
      </c>
    </row>
    <row r="21" spans="1:10" s="122" customFormat="1" ht="12.75" customHeight="1">
      <c r="A21" s="124" t="s">
        <v>174</v>
      </c>
      <c r="B21" s="6">
        <v>1</v>
      </c>
      <c r="C21" s="6">
        <v>5</v>
      </c>
      <c r="D21" s="6">
        <v>3</v>
      </c>
      <c r="E21" s="6">
        <v>0</v>
      </c>
      <c r="F21" s="6">
        <v>0</v>
      </c>
      <c r="G21" s="6">
        <v>0</v>
      </c>
      <c r="H21" s="6">
        <v>0</v>
      </c>
      <c r="I21" s="6">
        <v>0</v>
      </c>
      <c r="J21" s="44">
        <f t="shared" ref="J21:J23" si="1">SUM(B21:I21)</f>
        <v>9</v>
      </c>
    </row>
    <row r="22" spans="1:10" s="122" customFormat="1" ht="12.75" customHeight="1">
      <c r="A22" s="124" t="s">
        <v>175</v>
      </c>
      <c r="B22" s="6">
        <v>0</v>
      </c>
      <c r="C22" s="6">
        <v>3</v>
      </c>
      <c r="D22" s="6">
        <v>3</v>
      </c>
      <c r="E22" s="6">
        <v>2</v>
      </c>
      <c r="F22" s="6">
        <v>0</v>
      </c>
      <c r="G22" s="6">
        <v>0</v>
      </c>
      <c r="H22" s="6">
        <v>0</v>
      </c>
      <c r="I22" s="6">
        <v>0</v>
      </c>
      <c r="J22" s="44">
        <f t="shared" si="1"/>
        <v>8</v>
      </c>
    </row>
    <row r="23" spans="1:10" s="122" customFormat="1">
      <c r="A23" s="123" t="s">
        <v>43</v>
      </c>
      <c r="B23" s="6">
        <v>0</v>
      </c>
      <c r="C23" s="6">
        <v>0</v>
      </c>
      <c r="D23" s="6">
        <v>0</v>
      </c>
      <c r="E23" s="6">
        <v>0</v>
      </c>
      <c r="F23" s="6">
        <v>0</v>
      </c>
      <c r="G23" s="6">
        <v>0</v>
      </c>
      <c r="H23" s="6">
        <v>0</v>
      </c>
      <c r="I23" s="6">
        <v>0</v>
      </c>
      <c r="J23" s="44">
        <f t="shared" si="1"/>
        <v>0</v>
      </c>
    </row>
    <row r="24" spans="1:10" s="122" customFormat="1" ht="13.5" thickBot="1">
      <c r="A24" s="68" t="s">
        <v>169</v>
      </c>
      <c r="B24" s="42">
        <f>SUM(B20:B23)</f>
        <v>1</v>
      </c>
      <c r="C24" s="42">
        <f>SUM(C20:C23)</f>
        <v>11</v>
      </c>
      <c r="D24" s="42">
        <f>SUM(D20:D23)</f>
        <v>7</v>
      </c>
      <c r="E24" s="42">
        <f>SUM(E20:E23)</f>
        <v>2</v>
      </c>
      <c r="F24" s="42">
        <f>SUM(F20:F23)</f>
        <v>0</v>
      </c>
      <c r="G24" s="42">
        <f>SUM(G20:G23)</f>
        <v>0</v>
      </c>
      <c r="H24" s="42">
        <f>SUM(H20:H23)</f>
        <v>0</v>
      </c>
      <c r="I24" s="42">
        <f>SUM(I20:I23)</f>
        <v>0</v>
      </c>
      <c r="J24" s="43">
        <f>SUM(J20:J23)</f>
        <v>21</v>
      </c>
    </row>
    <row r="25" spans="1:10" s="34" customFormat="1" ht="14.25">
      <c r="A25" s="73"/>
      <c r="B25" s="74"/>
      <c r="C25" s="74"/>
      <c r="D25" s="74"/>
      <c r="E25" s="74"/>
      <c r="F25" s="74"/>
      <c r="G25" s="74"/>
      <c r="H25" s="74"/>
      <c r="I25" s="74"/>
      <c r="J25" s="74"/>
    </row>
    <row r="26" spans="1:10" s="34" customFormat="1" ht="15" thickBot="1">
      <c r="A26" s="73"/>
      <c r="B26" s="74"/>
      <c r="C26" s="74"/>
      <c r="D26" s="74"/>
      <c r="E26" s="74"/>
      <c r="F26" s="74"/>
      <c r="G26" s="74"/>
      <c r="H26" s="74"/>
      <c r="I26" s="74"/>
      <c r="J26" s="74"/>
    </row>
    <row r="27" spans="1:10" s="122" customFormat="1" ht="13.5" thickBot="1">
      <c r="A27" s="264" t="s">
        <v>676</v>
      </c>
      <c r="B27" s="265" t="s">
        <v>140</v>
      </c>
      <c r="C27" s="265" t="s">
        <v>140</v>
      </c>
      <c r="D27" s="265" t="s">
        <v>140</v>
      </c>
      <c r="E27" s="265" t="s">
        <v>140</v>
      </c>
      <c r="F27" s="265" t="s">
        <v>140</v>
      </c>
      <c r="G27" s="265" t="s">
        <v>140</v>
      </c>
      <c r="H27" s="265" t="s">
        <v>140</v>
      </c>
      <c r="I27" s="265" t="s">
        <v>140</v>
      </c>
      <c r="J27" s="266" t="s">
        <v>140</v>
      </c>
    </row>
    <row r="28" spans="1:10" s="122" customFormat="1" ht="39.75" customHeight="1">
      <c r="A28" s="117" t="s">
        <v>2</v>
      </c>
      <c r="B28" s="118" t="s">
        <v>87</v>
      </c>
      <c r="C28" s="118" t="s">
        <v>672</v>
      </c>
      <c r="D28" s="118" t="s">
        <v>673</v>
      </c>
      <c r="E28" s="118" t="s">
        <v>674</v>
      </c>
      <c r="F28" s="118" t="s">
        <v>141</v>
      </c>
      <c r="G28" s="118" t="s">
        <v>423</v>
      </c>
      <c r="H28" s="118" t="s">
        <v>424</v>
      </c>
      <c r="I28" s="118" t="s">
        <v>43</v>
      </c>
      <c r="J28" s="10" t="s">
        <v>4</v>
      </c>
    </row>
    <row r="29" spans="1:10" s="122" customFormat="1">
      <c r="A29" s="123" t="s">
        <v>27</v>
      </c>
      <c r="B29" s="6">
        <v>1</v>
      </c>
      <c r="C29" s="6">
        <v>3</v>
      </c>
      <c r="D29" s="6">
        <v>0</v>
      </c>
      <c r="E29" s="6">
        <v>0</v>
      </c>
      <c r="F29" s="6">
        <v>0</v>
      </c>
      <c r="G29" s="6">
        <v>0</v>
      </c>
      <c r="H29" s="6">
        <v>0</v>
      </c>
      <c r="I29" s="6">
        <v>0</v>
      </c>
      <c r="J29" s="44">
        <f>SUM(B29:I29)</f>
        <v>4</v>
      </c>
    </row>
    <row r="30" spans="1:10" s="122" customFormat="1" ht="12.75" customHeight="1">
      <c r="A30" s="124" t="s">
        <v>174</v>
      </c>
      <c r="B30" s="6">
        <v>2</v>
      </c>
      <c r="C30" s="6">
        <v>7</v>
      </c>
      <c r="D30" s="6">
        <v>1</v>
      </c>
      <c r="E30" s="6">
        <v>1</v>
      </c>
      <c r="F30" s="6">
        <v>0</v>
      </c>
      <c r="G30" s="6">
        <v>0</v>
      </c>
      <c r="H30" s="6">
        <v>0</v>
      </c>
      <c r="I30" s="6">
        <v>1</v>
      </c>
      <c r="J30" s="44">
        <f t="shared" ref="J30:J32" si="2">SUM(B30:I30)</f>
        <v>12</v>
      </c>
    </row>
    <row r="31" spans="1:10" s="122" customFormat="1" ht="12.75" customHeight="1">
      <c r="A31" s="124" t="s">
        <v>175</v>
      </c>
      <c r="B31" s="6">
        <v>0</v>
      </c>
      <c r="C31" s="6">
        <v>2</v>
      </c>
      <c r="D31" s="6">
        <v>4</v>
      </c>
      <c r="E31" s="6">
        <v>0</v>
      </c>
      <c r="F31" s="6">
        <v>0</v>
      </c>
      <c r="G31" s="6">
        <v>0</v>
      </c>
      <c r="H31" s="6">
        <v>0</v>
      </c>
      <c r="I31" s="6">
        <v>0</v>
      </c>
      <c r="J31" s="44">
        <f t="shared" si="2"/>
        <v>6</v>
      </c>
    </row>
    <row r="32" spans="1:10" s="122" customFormat="1">
      <c r="A32" s="123" t="s">
        <v>43</v>
      </c>
      <c r="B32" s="6">
        <v>2</v>
      </c>
      <c r="C32" s="6">
        <v>3</v>
      </c>
      <c r="D32" s="6">
        <v>0</v>
      </c>
      <c r="E32" s="6">
        <v>0</v>
      </c>
      <c r="F32" s="6">
        <v>1</v>
      </c>
      <c r="G32" s="6">
        <v>0</v>
      </c>
      <c r="H32" s="6">
        <v>0</v>
      </c>
      <c r="I32" s="6">
        <v>0</v>
      </c>
      <c r="J32" s="44">
        <f t="shared" si="2"/>
        <v>6</v>
      </c>
    </row>
    <row r="33" spans="1:10" s="122" customFormat="1" ht="13.5" thickBot="1">
      <c r="A33" s="68" t="s">
        <v>169</v>
      </c>
      <c r="B33" s="42">
        <f>SUM(B29:B32)</f>
        <v>5</v>
      </c>
      <c r="C33" s="42">
        <f>SUM(C29:C32)</f>
        <v>15</v>
      </c>
      <c r="D33" s="42">
        <f>SUM(D29:D32)</f>
        <v>5</v>
      </c>
      <c r="E33" s="42">
        <f>SUM(E29:E32)</f>
        <v>1</v>
      </c>
      <c r="F33" s="42">
        <f>SUM(F29:F32)</f>
        <v>1</v>
      </c>
      <c r="G33" s="42">
        <f>SUM(G29:G32)</f>
        <v>0</v>
      </c>
      <c r="H33" s="42">
        <f>SUM(H29:H32)</f>
        <v>0</v>
      </c>
      <c r="I33" s="42">
        <f>SUM(I29:I32)</f>
        <v>1</v>
      </c>
      <c r="J33" s="43">
        <f>SUM(J29:J32)</f>
        <v>28</v>
      </c>
    </row>
    <row r="34" spans="1:10" s="122" customFormat="1"/>
    <row r="35" spans="1:10" s="122" customFormat="1" ht="13.5" thickBot="1"/>
    <row r="36" spans="1:10" s="122" customFormat="1" ht="13.5" thickBot="1">
      <c r="A36" s="264" t="s">
        <v>677</v>
      </c>
      <c r="B36" s="265" t="s">
        <v>140</v>
      </c>
      <c r="C36" s="265" t="s">
        <v>140</v>
      </c>
      <c r="D36" s="265" t="s">
        <v>140</v>
      </c>
      <c r="E36" s="265" t="s">
        <v>140</v>
      </c>
      <c r="F36" s="265" t="s">
        <v>140</v>
      </c>
      <c r="G36" s="265" t="s">
        <v>140</v>
      </c>
      <c r="H36" s="265" t="s">
        <v>140</v>
      </c>
      <c r="I36" s="265" t="s">
        <v>140</v>
      </c>
      <c r="J36" s="266" t="s">
        <v>140</v>
      </c>
    </row>
    <row r="37" spans="1:10" s="122" customFormat="1" ht="39.75" customHeight="1">
      <c r="A37" s="117" t="s">
        <v>2</v>
      </c>
      <c r="B37" s="118" t="s">
        <v>87</v>
      </c>
      <c r="C37" s="118" t="s">
        <v>281</v>
      </c>
      <c r="D37" s="118" t="s">
        <v>282</v>
      </c>
      <c r="E37" s="118" t="s">
        <v>283</v>
      </c>
      <c r="F37" s="118" t="s">
        <v>284</v>
      </c>
      <c r="G37" s="118" t="s">
        <v>285</v>
      </c>
      <c r="H37" s="118" t="s">
        <v>141</v>
      </c>
      <c r="I37" s="118" t="s">
        <v>43</v>
      </c>
      <c r="J37" s="10" t="s">
        <v>4</v>
      </c>
    </row>
    <row r="38" spans="1:10" s="122" customFormat="1">
      <c r="A38" s="123" t="s">
        <v>27</v>
      </c>
      <c r="B38" s="105">
        <v>1</v>
      </c>
      <c r="C38" s="105">
        <v>2</v>
      </c>
      <c r="D38" s="105">
        <v>0</v>
      </c>
      <c r="E38" s="105">
        <v>0</v>
      </c>
      <c r="F38" s="105">
        <v>0</v>
      </c>
      <c r="G38" s="105">
        <v>0</v>
      </c>
      <c r="H38" s="105">
        <v>0</v>
      </c>
      <c r="I38" s="105">
        <v>0</v>
      </c>
      <c r="J38" s="44">
        <f>SUM(B38:I38)</f>
        <v>3</v>
      </c>
    </row>
    <row r="39" spans="1:10" s="122" customFormat="1" ht="12.75" customHeight="1">
      <c r="A39" s="124" t="s">
        <v>174</v>
      </c>
      <c r="B39" s="105">
        <v>4</v>
      </c>
      <c r="C39" s="105">
        <v>3</v>
      </c>
      <c r="D39" s="105">
        <v>2</v>
      </c>
      <c r="E39" s="105">
        <v>0</v>
      </c>
      <c r="F39" s="105">
        <v>0</v>
      </c>
      <c r="G39" s="105">
        <v>0</v>
      </c>
      <c r="H39" s="105">
        <v>0</v>
      </c>
      <c r="I39" s="105">
        <v>2</v>
      </c>
      <c r="J39" s="44">
        <f t="shared" ref="J39:J41" si="3">SUM(B39:I39)</f>
        <v>11</v>
      </c>
    </row>
    <row r="40" spans="1:10" s="122" customFormat="1" ht="12.75" customHeight="1">
      <c r="A40" s="124" t="s">
        <v>175</v>
      </c>
      <c r="B40" s="105">
        <v>3</v>
      </c>
      <c r="C40" s="105">
        <v>1</v>
      </c>
      <c r="D40" s="105">
        <v>2</v>
      </c>
      <c r="E40" s="105">
        <v>0</v>
      </c>
      <c r="F40" s="105">
        <v>0</v>
      </c>
      <c r="G40" s="105">
        <v>0</v>
      </c>
      <c r="H40" s="105">
        <v>1</v>
      </c>
      <c r="I40" s="105">
        <v>0</v>
      </c>
      <c r="J40" s="44">
        <f t="shared" si="3"/>
        <v>7</v>
      </c>
    </row>
    <row r="41" spans="1:10" s="122" customFormat="1">
      <c r="A41" s="123" t="s">
        <v>43</v>
      </c>
      <c r="B41" s="105">
        <v>2</v>
      </c>
      <c r="C41" s="105">
        <v>0</v>
      </c>
      <c r="D41" s="105">
        <v>0</v>
      </c>
      <c r="E41" s="105">
        <v>0</v>
      </c>
      <c r="F41" s="105">
        <v>0</v>
      </c>
      <c r="G41" s="105">
        <v>0</v>
      </c>
      <c r="H41" s="105">
        <v>1</v>
      </c>
      <c r="I41" s="105">
        <v>0</v>
      </c>
      <c r="J41" s="44">
        <f t="shared" si="3"/>
        <v>3</v>
      </c>
    </row>
    <row r="42" spans="1:10" s="122" customFormat="1" ht="13.5" thickBot="1">
      <c r="A42" s="68" t="s">
        <v>169</v>
      </c>
      <c r="B42" s="42">
        <f>SUM(B38:B41)</f>
        <v>10</v>
      </c>
      <c r="C42" s="42">
        <f>SUM(C38:C41)</f>
        <v>6</v>
      </c>
      <c r="D42" s="42">
        <f>SUM(D38:D41)</f>
        <v>4</v>
      </c>
      <c r="E42" s="42">
        <f>SUM(E38:E41)</f>
        <v>0</v>
      </c>
      <c r="F42" s="42">
        <f>SUM(F38:F41)</f>
        <v>0</v>
      </c>
      <c r="G42" s="42">
        <f>SUM(G38:G41)</f>
        <v>0</v>
      </c>
      <c r="H42" s="42">
        <f>SUM(H38:H41)</f>
        <v>2</v>
      </c>
      <c r="I42" s="42">
        <f>SUM(I38:I41)</f>
        <v>2</v>
      </c>
      <c r="J42" s="43">
        <f>SUM(J38:J41)</f>
        <v>24</v>
      </c>
    </row>
    <row r="43" spans="1:10" s="122" customFormat="1"/>
    <row r="44" spans="1:10" s="122" customFormat="1" ht="13.5" thickBot="1"/>
    <row r="45" spans="1:10" s="113" customFormat="1" ht="13.5" thickBot="1">
      <c r="A45" s="264" t="s">
        <v>678</v>
      </c>
      <c r="B45" s="276"/>
      <c r="C45" s="276"/>
      <c r="D45" s="276"/>
      <c r="E45" s="276"/>
      <c r="F45" s="276"/>
      <c r="G45" s="277"/>
    </row>
    <row r="46" spans="1:10" s="113" customFormat="1" ht="30" customHeight="1">
      <c r="A46" s="32" t="s">
        <v>2</v>
      </c>
      <c r="B46" s="65" t="s">
        <v>591</v>
      </c>
      <c r="C46" s="65" t="s">
        <v>592</v>
      </c>
      <c r="D46" s="65" t="s">
        <v>593</v>
      </c>
      <c r="E46" s="65" t="s">
        <v>594</v>
      </c>
      <c r="F46" s="65" t="s">
        <v>136</v>
      </c>
      <c r="G46" s="16" t="s">
        <v>4</v>
      </c>
    </row>
    <row r="47" spans="1:10" s="113" customFormat="1">
      <c r="A47" s="115" t="s">
        <v>538</v>
      </c>
      <c r="B47" s="6">
        <v>1</v>
      </c>
      <c r="C47" s="6">
        <v>2</v>
      </c>
      <c r="D47" s="6">
        <v>6</v>
      </c>
      <c r="E47" s="6">
        <v>3</v>
      </c>
      <c r="F47" s="6">
        <v>3</v>
      </c>
      <c r="G47" s="44">
        <f>SUM(B47:F47)</f>
        <v>15</v>
      </c>
    </row>
    <row r="48" spans="1:10" s="113" customFormat="1">
      <c r="A48" s="115" t="s">
        <v>539</v>
      </c>
      <c r="B48" s="6">
        <v>0</v>
      </c>
      <c r="C48" s="6">
        <v>2</v>
      </c>
      <c r="D48" s="6">
        <v>0</v>
      </c>
      <c r="E48" s="6">
        <v>1</v>
      </c>
      <c r="F48" s="6">
        <v>0</v>
      </c>
      <c r="G48" s="44">
        <f t="shared" ref="G48:G49" si="4">SUM(B48:F48)</f>
        <v>3</v>
      </c>
    </row>
    <row r="49" spans="1:7" s="113" customFormat="1" ht="13.5" thickBot="1">
      <c r="A49" s="209" t="s">
        <v>540</v>
      </c>
      <c r="B49" s="210">
        <v>0</v>
      </c>
      <c r="C49" s="210">
        <v>0</v>
      </c>
      <c r="D49" s="210">
        <v>1</v>
      </c>
      <c r="E49" s="210">
        <v>1</v>
      </c>
      <c r="F49" s="210">
        <v>1</v>
      </c>
      <c r="G49" s="211">
        <f t="shared" si="4"/>
        <v>3</v>
      </c>
    </row>
    <row r="50" spans="1:7" s="113" customFormat="1"/>
    <row r="51" spans="1:7" s="113" customFormat="1" ht="13.5" thickBot="1"/>
    <row r="52" spans="1:7" s="122" customFormat="1" ht="13.5" thickBot="1">
      <c r="A52" s="264" t="s">
        <v>679</v>
      </c>
      <c r="B52" s="265" t="s">
        <v>142</v>
      </c>
      <c r="C52" s="265" t="s">
        <v>142</v>
      </c>
      <c r="D52" s="265" t="s">
        <v>142</v>
      </c>
      <c r="E52" s="265" t="s">
        <v>142</v>
      </c>
      <c r="F52" s="265" t="s">
        <v>142</v>
      </c>
      <c r="G52" s="266" t="s">
        <v>142</v>
      </c>
    </row>
    <row r="53" spans="1:7" s="122" customFormat="1" ht="30" customHeight="1">
      <c r="A53" s="27" t="s">
        <v>2</v>
      </c>
      <c r="B53" s="65" t="s">
        <v>591</v>
      </c>
      <c r="C53" s="65" t="s">
        <v>592</v>
      </c>
      <c r="D53" s="65" t="s">
        <v>593</v>
      </c>
      <c r="E53" s="65" t="s">
        <v>594</v>
      </c>
      <c r="F53" s="65" t="s">
        <v>136</v>
      </c>
      <c r="G53" s="16" t="s">
        <v>4</v>
      </c>
    </row>
    <row r="54" spans="1:7" s="122" customFormat="1">
      <c r="A54" s="123" t="s">
        <v>27</v>
      </c>
      <c r="B54" s="6">
        <v>1</v>
      </c>
      <c r="C54" s="6">
        <v>0</v>
      </c>
      <c r="D54" s="6">
        <v>1</v>
      </c>
      <c r="E54" s="6">
        <v>2</v>
      </c>
      <c r="F54" s="6">
        <v>0</v>
      </c>
      <c r="G54" s="44">
        <f>SUM(B54:F54)</f>
        <v>4</v>
      </c>
    </row>
    <row r="55" spans="1:7" s="122" customFormat="1" ht="12.75" customHeight="1">
      <c r="A55" s="123" t="s">
        <v>28</v>
      </c>
      <c r="B55" s="6">
        <v>2</v>
      </c>
      <c r="C55" s="6">
        <v>0</v>
      </c>
      <c r="D55" s="6">
        <v>3</v>
      </c>
      <c r="E55" s="6">
        <v>1</v>
      </c>
      <c r="F55" s="6">
        <v>2</v>
      </c>
      <c r="G55" s="44">
        <f t="shared" ref="G55:G57" si="5">SUM(B55:F55)</f>
        <v>8</v>
      </c>
    </row>
    <row r="56" spans="1:7" s="122" customFormat="1" ht="12.75" customHeight="1">
      <c r="A56" s="123" t="s">
        <v>29</v>
      </c>
      <c r="B56" s="6">
        <v>1</v>
      </c>
      <c r="C56" s="6">
        <v>1</v>
      </c>
      <c r="D56" s="6">
        <v>5</v>
      </c>
      <c r="E56" s="6">
        <v>1</v>
      </c>
      <c r="F56" s="6">
        <v>1</v>
      </c>
      <c r="G56" s="44">
        <f t="shared" si="5"/>
        <v>9</v>
      </c>
    </row>
    <row r="57" spans="1:7" s="122" customFormat="1">
      <c r="A57" s="123" t="s">
        <v>43</v>
      </c>
      <c r="B57" s="6">
        <v>1</v>
      </c>
      <c r="C57" s="6">
        <v>0</v>
      </c>
      <c r="D57" s="6">
        <v>1</v>
      </c>
      <c r="E57" s="6">
        <v>1</v>
      </c>
      <c r="F57" s="6">
        <v>2</v>
      </c>
      <c r="G57" s="44">
        <f t="shared" si="5"/>
        <v>5</v>
      </c>
    </row>
    <row r="58" spans="1:7" s="122" customFormat="1" ht="13.5" thickBot="1">
      <c r="A58" s="68" t="s">
        <v>169</v>
      </c>
      <c r="B58" s="42">
        <f>SUM(B54:B57)</f>
        <v>5</v>
      </c>
      <c r="C58" s="42">
        <f>SUM(C54:C57)</f>
        <v>1</v>
      </c>
      <c r="D58" s="42">
        <f>SUM(D54:D57)</f>
        <v>10</v>
      </c>
      <c r="E58" s="42">
        <f>SUM(E54:E57)</f>
        <v>5</v>
      </c>
      <c r="F58" s="42">
        <f>SUM(F54:F57)</f>
        <v>5</v>
      </c>
      <c r="G58" s="43">
        <f>SUM(G54:G57)</f>
        <v>26</v>
      </c>
    </row>
    <row r="59" spans="1:7" s="122" customFormat="1"/>
    <row r="60" spans="1:7" s="122" customFormat="1" ht="13.5" thickBot="1"/>
    <row r="61" spans="1:7" s="122" customFormat="1" ht="13.5" thickBot="1">
      <c r="A61" s="264" t="s">
        <v>680</v>
      </c>
      <c r="B61" s="265" t="s">
        <v>142</v>
      </c>
      <c r="C61" s="265" t="s">
        <v>142</v>
      </c>
      <c r="D61" s="265" t="s">
        <v>142</v>
      </c>
      <c r="E61" s="265" t="s">
        <v>142</v>
      </c>
      <c r="F61" s="265" t="s">
        <v>142</v>
      </c>
      <c r="G61" s="266" t="s">
        <v>142</v>
      </c>
    </row>
    <row r="62" spans="1:7" s="122" customFormat="1" ht="30" customHeight="1">
      <c r="A62" s="27" t="s">
        <v>2</v>
      </c>
      <c r="B62" s="65" t="s">
        <v>591</v>
      </c>
      <c r="C62" s="65" t="s">
        <v>592</v>
      </c>
      <c r="D62" s="65" t="s">
        <v>593</v>
      </c>
      <c r="E62" s="65" t="s">
        <v>594</v>
      </c>
      <c r="F62" s="65" t="s">
        <v>136</v>
      </c>
      <c r="G62" s="16" t="s">
        <v>4</v>
      </c>
    </row>
    <row r="63" spans="1:7" s="122" customFormat="1">
      <c r="A63" s="123" t="s">
        <v>27</v>
      </c>
      <c r="B63" s="6">
        <v>1</v>
      </c>
      <c r="C63" s="6">
        <v>0</v>
      </c>
      <c r="D63" s="6">
        <v>3</v>
      </c>
      <c r="E63" s="6">
        <v>0</v>
      </c>
      <c r="F63" s="6">
        <v>0</v>
      </c>
      <c r="G63" s="44">
        <f>SUM(B63:F63)</f>
        <v>4</v>
      </c>
    </row>
    <row r="64" spans="1:7" s="122" customFormat="1" ht="12.75" customHeight="1">
      <c r="A64" s="124" t="s">
        <v>174</v>
      </c>
      <c r="B64" s="6">
        <v>1</v>
      </c>
      <c r="C64" s="6">
        <v>1</v>
      </c>
      <c r="D64" s="6">
        <v>2</v>
      </c>
      <c r="E64" s="6">
        <v>1</v>
      </c>
      <c r="F64" s="6">
        <v>3</v>
      </c>
      <c r="G64" s="44">
        <f t="shared" ref="G64:G66" si="6">SUM(B64:F64)</f>
        <v>8</v>
      </c>
    </row>
    <row r="65" spans="1:7" s="122" customFormat="1" ht="12.75" customHeight="1">
      <c r="A65" s="124" t="s">
        <v>175</v>
      </c>
      <c r="B65" s="6">
        <v>0</v>
      </c>
      <c r="C65" s="6">
        <v>0</v>
      </c>
      <c r="D65" s="6">
        <v>3</v>
      </c>
      <c r="E65" s="6">
        <v>0</v>
      </c>
      <c r="F65" s="6">
        <v>3</v>
      </c>
      <c r="G65" s="44">
        <f t="shared" si="6"/>
        <v>6</v>
      </c>
    </row>
    <row r="66" spans="1:7" s="122" customFormat="1">
      <c r="A66" s="123" t="s">
        <v>43</v>
      </c>
      <c r="B66" s="6">
        <v>0</v>
      </c>
      <c r="C66" s="6">
        <v>0</v>
      </c>
      <c r="D66" s="6">
        <v>0</v>
      </c>
      <c r="E66" s="6">
        <v>0</v>
      </c>
      <c r="F66" s="6">
        <v>0</v>
      </c>
      <c r="G66" s="44">
        <f t="shared" si="6"/>
        <v>0</v>
      </c>
    </row>
    <row r="67" spans="1:7" s="122" customFormat="1" ht="13.5" thickBot="1">
      <c r="A67" s="68" t="s">
        <v>169</v>
      </c>
      <c r="B67" s="42">
        <f>SUM(B63:B66)</f>
        <v>2</v>
      </c>
      <c r="C67" s="42">
        <f>SUM(C63:C66)</f>
        <v>1</v>
      </c>
      <c r="D67" s="42">
        <f>SUM(D63:D66)</f>
        <v>8</v>
      </c>
      <c r="E67" s="42">
        <f>SUM(E63:E66)</f>
        <v>1</v>
      </c>
      <c r="F67" s="42">
        <f>SUM(F63:F66)</f>
        <v>6</v>
      </c>
      <c r="G67" s="43">
        <f>SUM(G63:G66)</f>
        <v>18</v>
      </c>
    </row>
    <row r="68" spans="1:7" s="122" customFormat="1"/>
    <row r="69" spans="1:7" s="122" customFormat="1" ht="13.5" thickBot="1"/>
    <row r="70" spans="1:7" s="122" customFormat="1" ht="13.5" thickBot="1">
      <c r="A70" s="264" t="s">
        <v>681</v>
      </c>
      <c r="B70" s="265" t="s">
        <v>142</v>
      </c>
      <c r="C70" s="265" t="s">
        <v>142</v>
      </c>
      <c r="D70" s="265" t="s">
        <v>142</v>
      </c>
      <c r="E70" s="265" t="s">
        <v>142</v>
      </c>
      <c r="F70" s="265" t="s">
        <v>142</v>
      </c>
      <c r="G70" s="266" t="s">
        <v>142</v>
      </c>
    </row>
    <row r="71" spans="1:7" s="122" customFormat="1" ht="30" customHeight="1">
      <c r="A71" s="27" t="s">
        <v>2</v>
      </c>
      <c r="B71" s="65" t="s">
        <v>591</v>
      </c>
      <c r="C71" s="65" t="s">
        <v>592</v>
      </c>
      <c r="D71" s="65" t="s">
        <v>593</v>
      </c>
      <c r="E71" s="65" t="s">
        <v>594</v>
      </c>
      <c r="F71" s="65" t="s">
        <v>136</v>
      </c>
      <c r="G71" s="16" t="s">
        <v>4</v>
      </c>
    </row>
    <row r="72" spans="1:7" s="122" customFormat="1">
      <c r="A72" s="123" t="s">
        <v>27</v>
      </c>
      <c r="B72" s="6">
        <v>0</v>
      </c>
      <c r="C72" s="6">
        <v>0</v>
      </c>
      <c r="D72" s="6">
        <v>1</v>
      </c>
      <c r="E72" s="6">
        <v>2</v>
      </c>
      <c r="F72" s="6">
        <v>0</v>
      </c>
      <c r="G72" s="44">
        <f>SUM(B72:F72)</f>
        <v>3</v>
      </c>
    </row>
    <row r="73" spans="1:7" s="122" customFormat="1" ht="12.75" customHeight="1">
      <c r="A73" s="124" t="s">
        <v>174</v>
      </c>
      <c r="B73" s="6">
        <v>3</v>
      </c>
      <c r="C73" s="6">
        <v>0</v>
      </c>
      <c r="D73" s="6">
        <v>2</v>
      </c>
      <c r="E73" s="6">
        <v>0</v>
      </c>
      <c r="F73" s="6">
        <v>2</v>
      </c>
      <c r="G73" s="44">
        <f t="shared" ref="G73:G75" si="7">SUM(B73:F73)</f>
        <v>7</v>
      </c>
    </row>
    <row r="74" spans="1:7" s="122" customFormat="1" ht="12.75" customHeight="1">
      <c r="A74" s="124" t="s">
        <v>175</v>
      </c>
      <c r="B74" s="6">
        <v>1</v>
      </c>
      <c r="C74" s="6">
        <v>0</v>
      </c>
      <c r="D74" s="6">
        <v>2</v>
      </c>
      <c r="E74" s="6">
        <v>3</v>
      </c>
      <c r="F74" s="6">
        <v>0</v>
      </c>
      <c r="G74" s="44">
        <f t="shared" si="7"/>
        <v>6</v>
      </c>
    </row>
    <row r="75" spans="1:7" s="122" customFormat="1">
      <c r="A75" s="123" t="s">
        <v>43</v>
      </c>
      <c r="B75" s="6">
        <v>1</v>
      </c>
      <c r="C75" s="6">
        <v>2</v>
      </c>
      <c r="D75" s="6">
        <v>0</v>
      </c>
      <c r="E75" s="6">
        <v>0</v>
      </c>
      <c r="F75" s="6">
        <v>2</v>
      </c>
      <c r="G75" s="44">
        <f t="shared" si="7"/>
        <v>5</v>
      </c>
    </row>
    <row r="76" spans="1:7" s="122" customFormat="1" ht="13.5" thickBot="1">
      <c r="A76" s="68" t="s">
        <v>169</v>
      </c>
      <c r="B76" s="42">
        <f>SUM(B72:B75)</f>
        <v>5</v>
      </c>
      <c r="C76" s="42">
        <f>SUM(C72:C75)</f>
        <v>2</v>
      </c>
      <c r="D76" s="42">
        <f>SUM(D72:D75)</f>
        <v>5</v>
      </c>
      <c r="E76" s="42">
        <f>SUM(E72:E75)</f>
        <v>5</v>
      </c>
      <c r="F76" s="42">
        <f>SUM(F72:F75)</f>
        <v>4</v>
      </c>
      <c r="G76" s="43">
        <f>SUM(G72:G75)</f>
        <v>21</v>
      </c>
    </row>
    <row r="77" spans="1:7" s="122" customFormat="1"/>
    <row r="78" spans="1:7" s="122" customFormat="1" ht="13.5" thickBot="1"/>
    <row r="79" spans="1:7" s="122" customFormat="1" ht="13.5" thickBot="1">
      <c r="A79" s="264" t="s">
        <v>682</v>
      </c>
      <c r="B79" s="265" t="s">
        <v>142</v>
      </c>
      <c r="C79" s="265" t="s">
        <v>142</v>
      </c>
      <c r="D79" s="265" t="s">
        <v>142</v>
      </c>
      <c r="E79" s="265" t="s">
        <v>142</v>
      </c>
      <c r="F79" s="265" t="s">
        <v>142</v>
      </c>
      <c r="G79" s="266" t="s">
        <v>142</v>
      </c>
    </row>
    <row r="80" spans="1:7" s="122" customFormat="1" ht="30" customHeight="1">
      <c r="A80" s="27" t="s">
        <v>2</v>
      </c>
      <c r="B80" s="65" t="s">
        <v>265</v>
      </c>
      <c r="C80" s="65" t="s">
        <v>266</v>
      </c>
      <c r="D80" s="65" t="s">
        <v>267</v>
      </c>
      <c r="E80" s="65" t="s">
        <v>268</v>
      </c>
      <c r="F80" s="65" t="s">
        <v>136</v>
      </c>
      <c r="G80" s="16" t="s">
        <v>4</v>
      </c>
    </row>
    <row r="81" spans="1:7" s="122" customFormat="1">
      <c r="A81" s="123" t="s">
        <v>27</v>
      </c>
      <c r="B81" s="105">
        <v>2</v>
      </c>
      <c r="C81" s="105">
        <v>0</v>
      </c>
      <c r="D81" s="105">
        <v>0</v>
      </c>
      <c r="E81" s="105">
        <v>1</v>
      </c>
      <c r="F81" s="105">
        <v>0</v>
      </c>
      <c r="G81" s="44">
        <f>SUM(B81:F81)</f>
        <v>3</v>
      </c>
    </row>
    <row r="82" spans="1:7" s="122" customFormat="1" ht="12.75" customHeight="1">
      <c r="A82" s="124" t="s">
        <v>174</v>
      </c>
      <c r="B82" s="105">
        <v>1</v>
      </c>
      <c r="C82" s="105">
        <v>1</v>
      </c>
      <c r="D82" s="105">
        <v>2</v>
      </c>
      <c r="E82" s="105">
        <v>2</v>
      </c>
      <c r="F82" s="105">
        <v>0</v>
      </c>
      <c r="G82" s="44">
        <f t="shared" ref="G82:G84" si="8">SUM(B82:F82)</f>
        <v>6</v>
      </c>
    </row>
    <row r="83" spans="1:7" s="122" customFormat="1" ht="12.75" customHeight="1">
      <c r="A83" s="124" t="s">
        <v>175</v>
      </c>
      <c r="B83" s="105">
        <v>4</v>
      </c>
      <c r="C83" s="105">
        <v>0</v>
      </c>
      <c r="D83" s="105">
        <v>1</v>
      </c>
      <c r="E83" s="105">
        <v>0</v>
      </c>
      <c r="F83" s="105">
        <v>1</v>
      </c>
      <c r="G83" s="44">
        <f t="shared" si="8"/>
        <v>6</v>
      </c>
    </row>
    <row r="84" spans="1:7" s="122" customFormat="1">
      <c r="A84" s="123" t="s">
        <v>43</v>
      </c>
      <c r="B84" s="105">
        <v>2</v>
      </c>
      <c r="C84" s="105">
        <v>0</v>
      </c>
      <c r="D84" s="105">
        <v>0</v>
      </c>
      <c r="E84" s="105">
        <v>0</v>
      </c>
      <c r="F84" s="105">
        <v>1</v>
      </c>
      <c r="G84" s="44">
        <f t="shared" si="8"/>
        <v>3</v>
      </c>
    </row>
    <row r="85" spans="1:7" s="122" customFormat="1" ht="13.5" thickBot="1">
      <c r="A85" s="68" t="s">
        <v>169</v>
      </c>
      <c r="B85" s="42">
        <f>SUM(B81:B84)</f>
        <v>9</v>
      </c>
      <c r="C85" s="42">
        <f>SUM(C81:C84)</f>
        <v>1</v>
      </c>
      <c r="D85" s="42">
        <f>SUM(D81:D84)</f>
        <v>3</v>
      </c>
      <c r="E85" s="42">
        <f>SUM(E81:E84)</f>
        <v>3</v>
      </c>
      <c r="F85" s="42">
        <f>SUM(F81:F84)</f>
        <v>2</v>
      </c>
      <c r="G85" s="43">
        <f>SUM(G81:G84)</f>
        <v>18</v>
      </c>
    </row>
    <row r="86" spans="1:7" s="122" customFormat="1"/>
    <row r="87" spans="1:7" s="122" customFormat="1" ht="13.5" thickBot="1"/>
    <row r="88" spans="1:7" s="113" customFormat="1" ht="13.5" thickBot="1">
      <c r="A88" s="264" t="s">
        <v>683</v>
      </c>
      <c r="B88" s="276"/>
      <c r="C88" s="276"/>
      <c r="D88" s="276"/>
      <c r="E88" s="276"/>
      <c r="F88" s="276"/>
      <c r="G88" s="277"/>
    </row>
    <row r="89" spans="1:7" s="113" customFormat="1" ht="30" customHeight="1">
      <c r="A89" s="182" t="s">
        <v>2</v>
      </c>
      <c r="B89" s="118" t="s">
        <v>591</v>
      </c>
      <c r="C89" s="118" t="s">
        <v>592</v>
      </c>
      <c r="D89" s="118" t="s">
        <v>593</v>
      </c>
      <c r="E89" s="118" t="s">
        <v>594</v>
      </c>
      <c r="F89" s="118" t="s">
        <v>136</v>
      </c>
      <c r="G89" s="10" t="s">
        <v>4</v>
      </c>
    </row>
    <row r="90" spans="1:7" s="113" customFormat="1">
      <c r="A90" s="115" t="s">
        <v>538</v>
      </c>
      <c r="B90" s="6">
        <v>6</v>
      </c>
      <c r="C90" s="6">
        <v>0</v>
      </c>
      <c r="D90" s="6">
        <v>1</v>
      </c>
      <c r="E90" s="6">
        <v>0</v>
      </c>
      <c r="F90" s="6">
        <v>0</v>
      </c>
      <c r="G90" s="44">
        <f>SUM(B90:F90)</f>
        <v>7</v>
      </c>
    </row>
    <row r="91" spans="1:7" s="113" customFormat="1">
      <c r="A91" s="115" t="s">
        <v>539</v>
      </c>
      <c r="B91" s="6">
        <v>2</v>
      </c>
      <c r="C91" s="6">
        <v>0</v>
      </c>
      <c r="D91" s="6">
        <v>0</v>
      </c>
      <c r="E91" s="6">
        <v>0</v>
      </c>
      <c r="F91" s="6">
        <v>0</v>
      </c>
      <c r="G91" s="44">
        <f t="shared" ref="G91:G92" si="9">SUM(B91:F91)</f>
        <v>2</v>
      </c>
    </row>
    <row r="92" spans="1:7" s="113" customFormat="1" ht="13.5" thickBot="1">
      <c r="A92" s="209" t="s">
        <v>540</v>
      </c>
      <c r="B92" s="210">
        <v>1</v>
      </c>
      <c r="C92" s="210">
        <v>0</v>
      </c>
      <c r="D92" s="210">
        <v>1</v>
      </c>
      <c r="E92" s="210">
        <v>0</v>
      </c>
      <c r="F92" s="210">
        <v>0</v>
      </c>
      <c r="G92" s="211">
        <f t="shared" si="9"/>
        <v>2</v>
      </c>
    </row>
    <row r="93" spans="1:7" s="113" customFormat="1"/>
    <row r="94" spans="1:7" s="113" customFormat="1" ht="13.5" thickBot="1"/>
    <row r="95" spans="1:7" s="122" customFormat="1" ht="13.5" thickBot="1">
      <c r="A95" s="264" t="s">
        <v>684</v>
      </c>
      <c r="B95" s="265" t="s">
        <v>143</v>
      </c>
      <c r="C95" s="265" t="s">
        <v>143</v>
      </c>
      <c r="D95" s="265" t="s">
        <v>143</v>
      </c>
      <c r="E95" s="265" t="s">
        <v>143</v>
      </c>
      <c r="F95" s="265" t="s">
        <v>143</v>
      </c>
      <c r="G95" s="266" t="s">
        <v>143</v>
      </c>
    </row>
    <row r="96" spans="1:7" s="122" customFormat="1" ht="30" customHeight="1">
      <c r="A96" s="117" t="s">
        <v>2</v>
      </c>
      <c r="B96" s="118" t="s">
        <v>591</v>
      </c>
      <c r="C96" s="118" t="s">
        <v>592</v>
      </c>
      <c r="D96" s="118" t="s">
        <v>593</v>
      </c>
      <c r="E96" s="118" t="s">
        <v>594</v>
      </c>
      <c r="F96" s="118" t="s">
        <v>136</v>
      </c>
      <c r="G96" s="10" t="s">
        <v>4</v>
      </c>
    </row>
    <row r="97" spans="1:7" s="122" customFormat="1">
      <c r="A97" s="123" t="s">
        <v>27</v>
      </c>
      <c r="B97" s="6">
        <v>2</v>
      </c>
      <c r="C97" s="6">
        <v>0</v>
      </c>
      <c r="D97" s="6">
        <v>0</v>
      </c>
      <c r="E97" s="6">
        <v>0</v>
      </c>
      <c r="F97" s="6">
        <v>0</v>
      </c>
      <c r="G97" s="44">
        <f>SUM(B97:F97)</f>
        <v>2</v>
      </c>
    </row>
    <row r="98" spans="1:7" s="122" customFormat="1" ht="12.75" customHeight="1">
      <c r="A98" s="123" t="s">
        <v>28</v>
      </c>
      <c r="B98" s="6">
        <v>5</v>
      </c>
      <c r="C98" s="6">
        <v>1</v>
      </c>
      <c r="D98" s="6">
        <v>0</v>
      </c>
      <c r="E98" s="6">
        <v>0</v>
      </c>
      <c r="F98" s="6">
        <v>0</v>
      </c>
      <c r="G98" s="44">
        <f t="shared" ref="G98:G100" si="10">SUM(B98:F98)</f>
        <v>6</v>
      </c>
    </row>
    <row r="99" spans="1:7" s="122" customFormat="1" ht="12.75" customHeight="1">
      <c r="A99" s="123" t="s">
        <v>29</v>
      </c>
      <c r="B99" s="6">
        <v>4</v>
      </c>
      <c r="C99" s="6">
        <v>0</v>
      </c>
      <c r="D99" s="6">
        <v>1</v>
      </c>
      <c r="E99" s="6">
        <v>0</v>
      </c>
      <c r="F99" s="6">
        <v>1</v>
      </c>
      <c r="G99" s="44">
        <f t="shared" si="10"/>
        <v>6</v>
      </c>
    </row>
    <row r="100" spans="1:7" s="122" customFormat="1">
      <c r="A100" s="123" t="s">
        <v>43</v>
      </c>
      <c r="B100" s="6">
        <v>2</v>
      </c>
      <c r="C100" s="6">
        <v>0</v>
      </c>
      <c r="D100" s="6">
        <v>1</v>
      </c>
      <c r="E100" s="6">
        <v>2</v>
      </c>
      <c r="F100" s="6">
        <v>0</v>
      </c>
      <c r="G100" s="44">
        <f t="shared" si="10"/>
        <v>5</v>
      </c>
    </row>
    <row r="101" spans="1:7" s="122" customFormat="1" ht="13.5" thickBot="1">
      <c r="A101" s="68" t="s">
        <v>169</v>
      </c>
      <c r="B101" s="42">
        <f>SUM(B97:B100)</f>
        <v>13</v>
      </c>
      <c r="C101" s="42">
        <f>SUM(C97:C100)</f>
        <v>1</v>
      </c>
      <c r="D101" s="42">
        <f>SUM(D97:D100)</f>
        <v>2</v>
      </c>
      <c r="E101" s="42">
        <f>SUM(E97:E100)</f>
        <v>2</v>
      </c>
      <c r="F101" s="42">
        <f>SUM(F97:F100)</f>
        <v>1</v>
      </c>
      <c r="G101" s="43">
        <f>SUM(G97:G100)</f>
        <v>19</v>
      </c>
    </row>
    <row r="102" spans="1:7" s="122" customFormat="1"/>
    <row r="103" spans="1:7" s="122" customFormat="1" ht="13.5" thickBot="1"/>
    <row r="104" spans="1:7" s="122" customFormat="1" ht="13.5" thickBot="1">
      <c r="A104" s="264" t="s">
        <v>685</v>
      </c>
      <c r="B104" s="265" t="s">
        <v>143</v>
      </c>
      <c r="C104" s="265" t="s">
        <v>143</v>
      </c>
      <c r="D104" s="265" t="s">
        <v>143</v>
      </c>
      <c r="E104" s="265" t="s">
        <v>143</v>
      </c>
      <c r="F104" s="265" t="s">
        <v>143</v>
      </c>
      <c r="G104" s="266" t="s">
        <v>143</v>
      </c>
    </row>
    <row r="105" spans="1:7" s="122" customFormat="1" ht="30" customHeight="1">
      <c r="A105" s="117" t="s">
        <v>2</v>
      </c>
      <c r="B105" s="118" t="s">
        <v>591</v>
      </c>
      <c r="C105" s="118" t="s">
        <v>592</v>
      </c>
      <c r="D105" s="118" t="s">
        <v>593</v>
      </c>
      <c r="E105" s="118" t="s">
        <v>594</v>
      </c>
      <c r="F105" s="118" t="s">
        <v>136</v>
      </c>
      <c r="G105" s="10" t="s">
        <v>4</v>
      </c>
    </row>
    <row r="106" spans="1:7" s="122" customFormat="1">
      <c r="A106" s="123" t="s">
        <v>27</v>
      </c>
      <c r="B106" s="6">
        <v>1</v>
      </c>
      <c r="C106" s="6">
        <v>0</v>
      </c>
      <c r="D106" s="6">
        <v>0</v>
      </c>
      <c r="E106" s="6">
        <v>0</v>
      </c>
      <c r="F106" s="6">
        <v>0</v>
      </c>
      <c r="G106" s="44">
        <f>SUM(B106:F106)</f>
        <v>1</v>
      </c>
    </row>
    <row r="107" spans="1:7" s="122" customFormat="1" ht="12.75" customHeight="1">
      <c r="A107" s="124" t="s">
        <v>174</v>
      </c>
      <c r="B107" s="6">
        <v>4</v>
      </c>
      <c r="C107" s="6">
        <v>1</v>
      </c>
      <c r="D107" s="6">
        <v>0</v>
      </c>
      <c r="E107" s="6">
        <v>1</v>
      </c>
      <c r="F107" s="6">
        <v>0</v>
      </c>
      <c r="G107" s="44">
        <f t="shared" ref="G107:G109" si="11">SUM(B107:F107)</f>
        <v>6</v>
      </c>
    </row>
    <row r="108" spans="1:7" s="122" customFormat="1" ht="12.75" customHeight="1">
      <c r="A108" s="124" t="s">
        <v>175</v>
      </c>
      <c r="B108" s="6">
        <v>4</v>
      </c>
      <c r="C108" s="6">
        <v>0</v>
      </c>
      <c r="D108" s="6">
        <v>1</v>
      </c>
      <c r="E108" s="6">
        <v>0</v>
      </c>
      <c r="F108" s="6">
        <v>0</v>
      </c>
      <c r="G108" s="44">
        <f t="shared" si="11"/>
        <v>5</v>
      </c>
    </row>
    <row r="109" spans="1:7" s="122" customFormat="1">
      <c r="A109" s="123" t="s">
        <v>43</v>
      </c>
      <c r="B109" s="6">
        <v>0</v>
      </c>
      <c r="C109" s="6">
        <v>0</v>
      </c>
      <c r="D109" s="6">
        <v>0</v>
      </c>
      <c r="E109" s="6">
        <v>0</v>
      </c>
      <c r="F109" s="6">
        <v>0</v>
      </c>
      <c r="G109" s="44">
        <f t="shared" si="11"/>
        <v>0</v>
      </c>
    </row>
    <row r="110" spans="1:7" s="122" customFormat="1" ht="13.5" thickBot="1">
      <c r="A110" s="68" t="s">
        <v>169</v>
      </c>
      <c r="B110" s="42">
        <f>SUM(B106:B109)</f>
        <v>9</v>
      </c>
      <c r="C110" s="42">
        <f>SUM(C106:C109)</f>
        <v>1</v>
      </c>
      <c r="D110" s="42">
        <f>SUM(D106:D109)</f>
        <v>1</v>
      </c>
      <c r="E110" s="42">
        <f>SUM(E106:E109)</f>
        <v>1</v>
      </c>
      <c r="F110" s="42">
        <f>SUM(F106:F109)</f>
        <v>0</v>
      </c>
      <c r="G110" s="43">
        <f>SUM(G106:G109)</f>
        <v>12</v>
      </c>
    </row>
    <row r="111" spans="1:7" s="122" customFormat="1"/>
    <row r="112" spans="1:7" s="122" customFormat="1" ht="13.5" thickBot="1"/>
    <row r="113" spans="1:7" s="122" customFormat="1" ht="13.5" thickBot="1">
      <c r="A113" s="264" t="s">
        <v>686</v>
      </c>
      <c r="B113" s="265" t="s">
        <v>143</v>
      </c>
      <c r="C113" s="265" t="s">
        <v>143</v>
      </c>
      <c r="D113" s="265" t="s">
        <v>143</v>
      </c>
      <c r="E113" s="265" t="s">
        <v>143</v>
      </c>
      <c r="F113" s="265" t="s">
        <v>143</v>
      </c>
      <c r="G113" s="266" t="s">
        <v>143</v>
      </c>
    </row>
    <row r="114" spans="1:7" s="122" customFormat="1" ht="30" customHeight="1">
      <c r="A114" s="117" t="s">
        <v>2</v>
      </c>
      <c r="B114" s="118" t="s">
        <v>591</v>
      </c>
      <c r="C114" s="118" t="s">
        <v>592</v>
      </c>
      <c r="D114" s="118" t="s">
        <v>593</v>
      </c>
      <c r="E114" s="118" t="s">
        <v>594</v>
      </c>
      <c r="F114" s="118" t="s">
        <v>136</v>
      </c>
      <c r="G114" s="10" t="s">
        <v>4</v>
      </c>
    </row>
    <row r="115" spans="1:7" s="122" customFormat="1">
      <c r="A115" s="123" t="s">
        <v>27</v>
      </c>
      <c r="B115" s="6">
        <v>2</v>
      </c>
      <c r="C115" s="6">
        <v>0</v>
      </c>
      <c r="D115" s="6">
        <v>0</v>
      </c>
      <c r="E115" s="6">
        <v>0</v>
      </c>
      <c r="F115" s="6">
        <v>0</v>
      </c>
      <c r="G115" s="44">
        <f>SUM(B115:F115)</f>
        <v>2</v>
      </c>
    </row>
    <row r="116" spans="1:7" s="122" customFormat="1" ht="12.75" customHeight="1">
      <c r="A116" s="124" t="s">
        <v>174</v>
      </c>
      <c r="B116" s="6">
        <v>5</v>
      </c>
      <c r="C116" s="6">
        <v>0</v>
      </c>
      <c r="D116" s="6">
        <v>0</v>
      </c>
      <c r="E116" s="6">
        <v>0</v>
      </c>
      <c r="F116" s="6">
        <v>1</v>
      </c>
      <c r="G116" s="44">
        <f t="shared" ref="G116:G118" si="12">SUM(B116:F116)</f>
        <v>6</v>
      </c>
    </row>
    <row r="117" spans="1:7" s="122" customFormat="1" ht="12.75" customHeight="1">
      <c r="A117" s="124" t="s">
        <v>175</v>
      </c>
      <c r="B117" s="6">
        <v>3</v>
      </c>
      <c r="C117" s="6">
        <v>0</v>
      </c>
      <c r="D117" s="6">
        <v>2</v>
      </c>
      <c r="E117" s="6">
        <v>0</v>
      </c>
      <c r="F117" s="6">
        <v>0</v>
      </c>
      <c r="G117" s="44">
        <f t="shared" si="12"/>
        <v>5</v>
      </c>
    </row>
    <row r="118" spans="1:7" s="122" customFormat="1">
      <c r="A118" s="123" t="s">
        <v>43</v>
      </c>
      <c r="B118" s="6">
        <v>3</v>
      </c>
      <c r="C118" s="6">
        <v>0</v>
      </c>
      <c r="D118" s="6">
        <v>0</v>
      </c>
      <c r="E118" s="6">
        <v>0</v>
      </c>
      <c r="F118" s="6">
        <v>0</v>
      </c>
      <c r="G118" s="44">
        <f t="shared" si="12"/>
        <v>3</v>
      </c>
    </row>
    <row r="119" spans="1:7" s="122" customFormat="1" ht="13.5" thickBot="1">
      <c r="A119" s="68" t="s">
        <v>169</v>
      </c>
      <c r="B119" s="42">
        <f>SUM(B115:B118)</f>
        <v>13</v>
      </c>
      <c r="C119" s="42">
        <f>SUM(C115:C118)</f>
        <v>0</v>
      </c>
      <c r="D119" s="42">
        <f>SUM(D115:D118)</f>
        <v>2</v>
      </c>
      <c r="E119" s="42">
        <f>SUM(E115:E118)</f>
        <v>0</v>
      </c>
      <c r="F119" s="42">
        <f>SUM(F115:F118)</f>
        <v>1</v>
      </c>
      <c r="G119" s="43">
        <f>SUM(G115:G118)</f>
        <v>16</v>
      </c>
    </row>
    <row r="120" spans="1:7" s="122" customFormat="1"/>
    <row r="121" spans="1:7" s="122" customFormat="1" ht="13.5" thickBot="1"/>
    <row r="122" spans="1:7" s="122" customFormat="1" ht="13.5" thickBot="1">
      <c r="A122" s="264" t="s">
        <v>687</v>
      </c>
      <c r="B122" s="265" t="s">
        <v>143</v>
      </c>
      <c r="C122" s="265" t="s">
        <v>143</v>
      </c>
      <c r="D122" s="265" t="s">
        <v>143</v>
      </c>
      <c r="E122" s="265" t="s">
        <v>143</v>
      </c>
      <c r="F122" s="265" t="s">
        <v>143</v>
      </c>
      <c r="G122" s="266" t="s">
        <v>143</v>
      </c>
    </row>
    <row r="123" spans="1:7" s="122" customFormat="1" ht="30" customHeight="1">
      <c r="A123" s="117" t="s">
        <v>2</v>
      </c>
      <c r="B123" s="118" t="s">
        <v>265</v>
      </c>
      <c r="C123" s="118" t="s">
        <v>266</v>
      </c>
      <c r="D123" s="118" t="s">
        <v>267</v>
      </c>
      <c r="E123" s="118" t="s">
        <v>268</v>
      </c>
      <c r="F123" s="118" t="s">
        <v>136</v>
      </c>
      <c r="G123" s="10" t="s">
        <v>4</v>
      </c>
    </row>
    <row r="124" spans="1:7" s="122" customFormat="1">
      <c r="A124" s="123" t="s">
        <v>27</v>
      </c>
      <c r="B124" s="105">
        <v>3</v>
      </c>
      <c r="C124" s="105">
        <v>0</v>
      </c>
      <c r="D124" s="105">
        <v>0</v>
      </c>
      <c r="E124" s="105">
        <v>0</v>
      </c>
      <c r="F124" s="105">
        <v>0</v>
      </c>
      <c r="G124" s="44">
        <f>SUM(B124:F124)</f>
        <v>3</v>
      </c>
    </row>
    <row r="125" spans="1:7" s="122" customFormat="1" ht="12.75" customHeight="1">
      <c r="A125" s="124" t="s">
        <v>174</v>
      </c>
      <c r="B125" s="105">
        <v>4</v>
      </c>
      <c r="C125" s="105">
        <v>0</v>
      </c>
      <c r="D125" s="105">
        <v>0</v>
      </c>
      <c r="E125" s="105">
        <v>0</v>
      </c>
      <c r="F125" s="105">
        <v>0</v>
      </c>
      <c r="G125" s="44">
        <f t="shared" ref="G125:G127" si="13">SUM(B125:F125)</f>
        <v>4</v>
      </c>
    </row>
    <row r="126" spans="1:7" s="122" customFormat="1" ht="12.75" customHeight="1">
      <c r="A126" s="124" t="s">
        <v>175</v>
      </c>
      <c r="B126" s="105">
        <v>4</v>
      </c>
      <c r="C126" s="105">
        <v>2</v>
      </c>
      <c r="D126" s="105">
        <v>0</v>
      </c>
      <c r="E126" s="105">
        <v>0</v>
      </c>
      <c r="F126" s="105">
        <v>0</v>
      </c>
      <c r="G126" s="44">
        <f t="shared" si="13"/>
        <v>6</v>
      </c>
    </row>
    <row r="127" spans="1:7" s="122" customFormat="1">
      <c r="A127" s="123" t="s">
        <v>43</v>
      </c>
      <c r="B127" s="105">
        <v>2</v>
      </c>
      <c r="C127" s="105">
        <v>0</v>
      </c>
      <c r="D127" s="105">
        <v>1</v>
      </c>
      <c r="E127" s="105">
        <v>0</v>
      </c>
      <c r="F127" s="105">
        <v>0</v>
      </c>
      <c r="G127" s="44">
        <f t="shared" si="13"/>
        <v>3</v>
      </c>
    </row>
    <row r="128" spans="1:7" s="122" customFormat="1" ht="13.5" thickBot="1">
      <c r="A128" s="68" t="s">
        <v>169</v>
      </c>
      <c r="B128" s="42">
        <f>SUM(B124:B127)</f>
        <v>13</v>
      </c>
      <c r="C128" s="42">
        <f>SUM(C124:C127)</f>
        <v>2</v>
      </c>
      <c r="D128" s="42">
        <f>SUM(D124:D127)</f>
        <v>1</v>
      </c>
      <c r="E128" s="42">
        <f>SUM(E124:E127)</f>
        <v>0</v>
      </c>
      <c r="F128" s="42">
        <f>SUM(F124:F127)</f>
        <v>0</v>
      </c>
      <c r="G128" s="43">
        <f>SUM(G124:G127)</f>
        <v>16</v>
      </c>
    </row>
    <row r="129" spans="1:8" s="34" customFormat="1">
      <c r="A129" s="177"/>
      <c r="B129" s="85"/>
      <c r="C129" s="85"/>
      <c r="D129" s="85"/>
      <c r="E129" s="85"/>
      <c r="F129" s="85"/>
      <c r="G129" s="86"/>
    </row>
    <row r="130" spans="1:8" s="34" customFormat="1" ht="13.5" thickBot="1">
      <c r="A130" s="177"/>
      <c r="B130" s="85"/>
      <c r="C130" s="85"/>
      <c r="D130" s="85"/>
      <c r="E130" s="85"/>
      <c r="F130" s="85"/>
      <c r="G130" s="86"/>
    </row>
    <row r="131" spans="1:8" s="113" customFormat="1" ht="13.5" thickBot="1">
      <c r="A131" s="264" t="s">
        <v>688</v>
      </c>
      <c r="B131" s="276"/>
      <c r="C131" s="276"/>
      <c r="D131" s="276"/>
      <c r="E131" s="276"/>
      <c r="F131" s="276"/>
      <c r="G131" s="276"/>
      <c r="H131" s="277"/>
    </row>
    <row r="132" spans="1:8" s="113" customFormat="1" ht="30" customHeight="1">
      <c r="A132" s="32" t="s">
        <v>2</v>
      </c>
      <c r="B132" s="65" t="s">
        <v>650</v>
      </c>
      <c r="C132" s="65" t="s">
        <v>651</v>
      </c>
      <c r="D132" s="65" t="s">
        <v>652</v>
      </c>
      <c r="E132" s="65" t="s">
        <v>653</v>
      </c>
      <c r="F132" s="65" t="s">
        <v>654</v>
      </c>
      <c r="G132" s="65" t="s">
        <v>655</v>
      </c>
      <c r="H132" s="16" t="s">
        <v>4</v>
      </c>
    </row>
    <row r="133" spans="1:8" s="113" customFormat="1">
      <c r="A133" s="115" t="s">
        <v>538</v>
      </c>
      <c r="B133" s="6">
        <v>0</v>
      </c>
      <c r="C133" s="6">
        <v>1</v>
      </c>
      <c r="D133" s="6">
        <v>4</v>
      </c>
      <c r="E133" s="6">
        <v>3</v>
      </c>
      <c r="F133" s="6">
        <v>2</v>
      </c>
      <c r="G133" s="6">
        <v>1</v>
      </c>
      <c r="H133" s="44">
        <f>SUM(B133:G133)</f>
        <v>11</v>
      </c>
    </row>
    <row r="134" spans="1:8" s="113" customFormat="1">
      <c r="A134" s="115" t="s">
        <v>539</v>
      </c>
      <c r="B134" s="6">
        <v>0</v>
      </c>
      <c r="C134" s="6">
        <v>2</v>
      </c>
      <c r="D134" s="6">
        <v>1</v>
      </c>
      <c r="E134" s="6">
        <v>0</v>
      </c>
      <c r="F134" s="6">
        <v>0</v>
      </c>
      <c r="G134" s="6">
        <v>0</v>
      </c>
      <c r="H134" s="44">
        <f t="shared" ref="H134:H135" si="14">SUM(B134:G134)</f>
        <v>3</v>
      </c>
    </row>
    <row r="135" spans="1:8" s="113" customFormat="1" ht="13.5" thickBot="1">
      <c r="A135" s="209" t="s">
        <v>540</v>
      </c>
      <c r="B135" s="210">
        <v>0</v>
      </c>
      <c r="C135" s="210">
        <v>0</v>
      </c>
      <c r="D135" s="210">
        <v>0</v>
      </c>
      <c r="E135" s="210">
        <v>2</v>
      </c>
      <c r="F135" s="210">
        <v>0</v>
      </c>
      <c r="G135" s="210">
        <v>1</v>
      </c>
      <c r="H135" s="211">
        <f t="shared" si="14"/>
        <v>3</v>
      </c>
    </row>
    <row r="136" spans="1:8" s="34" customFormat="1">
      <c r="A136" s="177"/>
      <c r="B136" s="85"/>
      <c r="C136" s="85"/>
      <c r="D136" s="85"/>
      <c r="E136" s="85"/>
      <c r="F136" s="85"/>
      <c r="G136" s="86"/>
    </row>
    <row r="137" spans="1:8" s="34" customFormat="1" ht="13.5" thickBot="1">
      <c r="A137" s="177"/>
      <c r="B137" s="85"/>
      <c r="C137" s="85"/>
      <c r="D137" s="85"/>
      <c r="E137" s="85"/>
      <c r="F137" s="85"/>
      <c r="G137" s="86"/>
    </row>
    <row r="138" spans="1:8" s="122" customFormat="1" ht="13.5" thickBot="1">
      <c r="A138" s="264" t="s">
        <v>689</v>
      </c>
      <c r="B138" s="265" t="s">
        <v>144</v>
      </c>
      <c r="C138" s="265" t="s">
        <v>144</v>
      </c>
      <c r="D138" s="265" t="s">
        <v>144</v>
      </c>
      <c r="E138" s="265" t="s">
        <v>144</v>
      </c>
      <c r="F138" s="265" t="s">
        <v>144</v>
      </c>
      <c r="G138" s="265" t="s">
        <v>144</v>
      </c>
      <c r="H138" s="266" t="s">
        <v>144</v>
      </c>
    </row>
    <row r="139" spans="1:8" s="122" customFormat="1" ht="30" customHeight="1">
      <c r="A139" s="27" t="s">
        <v>2</v>
      </c>
      <c r="B139" s="65" t="s">
        <v>650</v>
      </c>
      <c r="C139" s="65" t="s">
        <v>651</v>
      </c>
      <c r="D139" s="65" t="s">
        <v>652</v>
      </c>
      <c r="E139" s="65" t="s">
        <v>653</v>
      </c>
      <c r="F139" s="65" t="s">
        <v>654</v>
      </c>
      <c r="G139" s="65" t="s">
        <v>655</v>
      </c>
      <c r="H139" s="16" t="s">
        <v>4</v>
      </c>
    </row>
    <row r="140" spans="1:8" s="122" customFormat="1">
      <c r="A140" s="123" t="s">
        <v>27</v>
      </c>
      <c r="B140" s="6">
        <v>1</v>
      </c>
      <c r="C140" s="6">
        <v>0</v>
      </c>
      <c r="D140" s="6">
        <v>1</v>
      </c>
      <c r="E140" s="6">
        <v>2</v>
      </c>
      <c r="F140" s="6">
        <v>0</v>
      </c>
      <c r="G140" s="6">
        <v>0</v>
      </c>
      <c r="H140" s="44">
        <f>SUM(B140:G140)</f>
        <v>4</v>
      </c>
    </row>
    <row r="141" spans="1:8" s="122" customFormat="1" ht="12.75" customHeight="1">
      <c r="A141" s="123" t="s">
        <v>28</v>
      </c>
      <c r="B141" s="6">
        <v>2</v>
      </c>
      <c r="C141" s="6">
        <v>0</v>
      </c>
      <c r="D141" s="6">
        <v>1</v>
      </c>
      <c r="E141" s="6">
        <v>3</v>
      </c>
      <c r="F141" s="6">
        <v>1</v>
      </c>
      <c r="G141" s="6">
        <v>0</v>
      </c>
      <c r="H141" s="44">
        <f t="shared" ref="H141:H143" si="15">SUM(B141:G141)</f>
        <v>7</v>
      </c>
    </row>
    <row r="142" spans="1:8" s="122" customFormat="1" ht="12.75" customHeight="1">
      <c r="A142" s="123" t="s">
        <v>29</v>
      </c>
      <c r="B142" s="6">
        <v>2</v>
      </c>
      <c r="C142" s="6">
        <v>0</v>
      </c>
      <c r="D142" s="6">
        <v>1</v>
      </c>
      <c r="E142" s="6">
        <v>5</v>
      </c>
      <c r="F142" s="6">
        <v>0</v>
      </c>
      <c r="G142" s="6">
        <v>1</v>
      </c>
      <c r="H142" s="44">
        <f t="shared" si="15"/>
        <v>9</v>
      </c>
    </row>
    <row r="143" spans="1:8" s="122" customFormat="1">
      <c r="A143" s="123" t="s">
        <v>43</v>
      </c>
      <c r="B143" s="6">
        <v>2</v>
      </c>
      <c r="C143" s="6">
        <v>1</v>
      </c>
      <c r="D143" s="6">
        <v>0</v>
      </c>
      <c r="E143" s="6">
        <v>1</v>
      </c>
      <c r="F143" s="6">
        <v>1</v>
      </c>
      <c r="G143" s="6">
        <v>0</v>
      </c>
      <c r="H143" s="44">
        <f t="shared" si="15"/>
        <v>5</v>
      </c>
    </row>
    <row r="144" spans="1:8" s="122" customFormat="1" ht="13.5" thickBot="1">
      <c r="A144" s="68" t="s">
        <v>169</v>
      </c>
      <c r="B144" s="42">
        <f>SUM(B140:B143)</f>
        <v>7</v>
      </c>
      <c r="C144" s="42">
        <f>SUM(C140:C143)</f>
        <v>1</v>
      </c>
      <c r="D144" s="42">
        <f>SUM(D140:D143)</f>
        <v>3</v>
      </c>
      <c r="E144" s="42">
        <f>SUM(E140:E143)</f>
        <v>11</v>
      </c>
      <c r="F144" s="42">
        <f>SUM(F140:F143)</f>
        <v>2</v>
      </c>
      <c r="G144" s="42">
        <f>SUM(G140:G143)</f>
        <v>1</v>
      </c>
      <c r="H144" s="43">
        <f>SUM(H140:H143)</f>
        <v>25</v>
      </c>
    </row>
    <row r="145" spans="1:8" s="34" customFormat="1">
      <c r="A145" s="177"/>
      <c r="B145" s="85"/>
      <c r="C145" s="85"/>
      <c r="D145" s="85"/>
      <c r="E145" s="85"/>
      <c r="F145" s="85"/>
      <c r="G145" s="86"/>
    </row>
    <row r="146" spans="1:8" s="34" customFormat="1" ht="13.5" thickBot="1">
      <c r="A146" s="177"/>
      <c r="B146" s="85"/>
      <c r="C146" s="85"/>
      <c r="D146" s="85"/>
      <c r="E146" s="85"/>
      <c r="F146" s="85"/>
      <c r="G146" s="86"/>
    </row>
    <row r="147" spans="1:8" s="122" customFormat="1" ht="13.5" thickBot="1">
      <c r="A147" s="264" t="s">
        <v>690</v>
      </c>
      <c r="B147" s="265" t="s">
        <v>144</v>
      </c>
      <c r="C147" s="265" t="s">
        <v>144</v>
      </c>
      <c r="D147" s="265" t="s">
        <v>144</v>
      </c>
      <c r="E147" s="265" t="s">
        <v>144</v>
      </c>
      <c r="F147" s="265" t="s">
        <v>144</v>
      </c>
      <c r="G147" s="265" t="s">
        <v>144</v>
      </c>
      <c r="H147" s="266" t="s">
        <v>144</v>
      </c>
    </row>
    <row r="148" spans="1:8" s="122" customFormat="1" ht="25.5">
      <c r="A148" s="27" t="s">
        <v>2</v>
      </c>
      <c r="B148" s="65" t="s">
        <v>650</v>
      </c>
      <c r="C148" s="65" t="s">
        <v>651</v>
      </c>
      <c r="D148" s="65" t="s">
        <v>652</v>
      </c>
      <c r="E148" s="65" t="s">
        <v>653</v>
      </c>
      <c r="F148" s="65" t="s">
        <v>654</v>
      </c>
      <c r="G148" s="65" t="s">
        <v>655</v>
      </c>
      <c r="H148" s="16" t="s">
        <v>4</v>
      </c>
    </row>
    <row r="149" spans="1:8" s="122" customFormat="1">
      <c r="A149" s="123" t="s">
        <v>27</v>
      </c>
      <c r="B149" s="6">
        <v>0</v>
      </c>
      <c r="C149" s="6">
        <v>0</v>
      </c>
      <c r="D149" s="6">
        <v>0</v>
      </c>
      <c r="E149" s="6">
        <v>3</v>
      </c>
      <c r="F149" s="6">
        <v>0</v>
      </c>
      <c r="G149" s="6">
        <v>0</v>
      </c>
      <c r="H149" s="44">
        <f>SUM(B149:G149)</f>
        <v>3</v>
      </c>
    </row>
    <row r="150" spans="1:8" s="122" customFormat="1">
      <c r="A150" s="124" t="s">
        <v>174</v>
      </c>
      <c r="B150" s="6">
        <v>0</v>
      </c>
      <c r="C150" s="6">
        <v>1</v>
      </c>
      <c r="D150" s="6">
        <v>2</v>
      </c>
      <c r="E150" s="6">
        <v>2</v>
      </c>
      <c r="F150" s="6">
        <v>1</v>
      </c>
      <c r="G150" s="6">
        <v>1</v>
      </c>
      <c r="H150" s="44">
        <f t="shared" ref="H150:H152" si="16">SUM(B150:G150)</f>
        <v>7</v>
      </c>
    </row>
    <row r="151" spans="1:8" s="122" customFormat="1">
      <c r="A151" s="124" t="s">
        <v>175</v>
      </c>
      <c r="B151" s="6">
        <v>0</v>
      </c>
      <c r="C151" s="6">
        <v>0</v>
      </c>
      <c r="D151" s="6">
        <v>1</v>
      </c>
      <c r="E151" s="6">
        <v>2</v>
      </c>
      <c r="F151" s="6">
        <v>0</v>
      </c>
      <c r="G151" s="6">
        <v>2</v>
      </c>
      <c r="H151" s="44">
        <f t="shared" si="16"/>
        <v>5</v>
      </c>
    </row>
    <row r="152" spans="1:8" s="122" customFormat="1">
      <c r="A152" s="123" t="s">
        <v>43</v>
      </c>
      <c r="B152" s="6">
        <v>0</v>
      </c>
      <c r="C152" s="6">
        <v>0</v>
      </c>
      <c r="D152" s="6">
        <v>0</v>
      </c>
      <c r="E152" s="6">
        <v>0</v>
      </c>
      <c r="F152" s="6">
        <v>0</v>
      </c>
      <c r="G152" s="6">
        <v>0</v>
      </c>
      <c r="H152" s="44">
        <f t="shared" si="16"/>
        <v>0</v>
      </c>
    </row>
    <row r="153" spans="1:8" s="122" customFormat="1" ht="13.5" thickBot="1">
      <c r="A153" s="68" t="s">
        <v>169</v>
      </c>
      <c r="B153" s="42">
        <f>SUM(B149:B152)</f>
        <v>0</v>
      </c>
      <c r="C153" s="42">
        <f>SUM(C149:C152)</f>
        <v>1</v>
      </c>
      <c r="D153" s="42">
        <f>SUM(D149:D152)</f>
        <v>3</v>
      </c>
      <c r="E153" s="42">
        <f>SUM(E149:E152)</f>
        <v>7</v>
      </c>
      <c r="F153" s="42">
        <f>SUM(F149:F152)</f>
        <v>1</v>
      </c>
      <c r="G153" s="42">
        <f>SUM(G149:G152)</f>
        <v>3</v>
      </c>
      <c r="H153" s="43">
        <f>SUM(H149:H152)</f>
        <v>15</v>
      </c>
    </row>
    <row r="154" spans="1:8" s="34" customFormat="1">
      <c r="A154" s="177"/>
      <c r="B154" s="85"/>
      <c r="C154" s="85"/>
      <c r="D154" s="85"/>
      <c r="E154" s="85"/>
      <c r="F154" s="85"/>
      <c r="G154" s="86"/>
    </row>
    <row r="155" spans="1:8" s="34" customFormat="1" ht="13.5" thickBot="1">
      <c r="A155" s="177"/>
      <c r="B155" s="85"/>
      <c r="C155" s="85"/>
      <c r="D155" s="85"/>
      <c r="E155" s="85"/>
      <c r="F155" s="85"/>
      <c r="G155" s="86"/>
    </row>
    <row r="156" spans="1:8" s="122" customFormat="1" ht="13.5" thickBot="1">
      <c r="A156" s="264" t="s">
        <v>691</v>
      </c>
      <c r="B156" s="265" t="s">
        <v>144</v>
      </c>
      <c r="C156" s="265" t="s">
        <v>144</v>
      </c>
      <c r="D156" s="265" t="s">
        <v>144</v>
      </c>
      <c r="E156" s="265" t="s">
        <v>144</v>
      </c>
      <c r="F156" s="265" t="s">
        <v>144</v>
      </c>
      <c r="G156" s="265" t="s">
        <v>144</v>
      </c>
      <c r="H156" s="266" t="s">
        <v>144</v>
      </c>
    </row>
    <row r="157" spans="1:8" s="122" customFormat="1" ht="30" customHeight="1">
      <c r="A157" s="27" t="s">
        <v>2</v>
      </c>
      <c r="B157" s="65" t="s">
        <v>650</v>
      </c>
      <c r="C157" s="65" t="s">
        <v>651</v>
      </c>
      <c r="D157" s="65" t="s">
        <v>652</v>
      </c>
      <c r="E157" s="65" t="s">
        <v>653</v>
      </c>
      <c r="F157" s="65" t="s">
        <v>654</v>
      </c>
      <c r="G157" s="65" t="s">
        <v>655</v>
      </c>
      <c r="H157" s="16" t="s">
        <v>4</v>
      </c>
    </row>
    <row r="158" spans="1:8" s="122" customFormat="1">
      <c r="A158" s="123" t="s">
        <v>27</v>
      </c>
      <c r="B158" s="6">
        <v>0</v>
      </c>
      <c r="C158" s="6">
        <v>0</v>
      </c>
      <c r="D158" s="6">
        <v>1</v>
      </c>
      <c r="E158" s="6">
        <v>1</v>
      </c>
      <c r="F158" s="6">
        <v>0</v>
      </c>
      <c r="G158" s="6">
        <v>0</v>
      </c>
      <c r="H158" s="44">
        <f>SUM(B158:G158)</f>
        <v>2</v>
      </c>
    </row>
    <row r="159" spans="1:8" s="122" customFormat="1" ht="12.75" customHeight="1">
      <c r="A159" s="124" t="s">
        <v>174</v>
      </c>
      <c r="B159" s="6">
        <v>1</v>
      </c>
      <c r="C159" s="6">
        <v>1</v>
      </c>
      <c r="D159" s="6">
        <v>1</v>
      </c>
      <c r="E159" s="6">
        <v>1</v>
      </c>
      <c r="F159" s="6">
        <v>1</v>
      </c>
      <c r="G159" s="6">
        <v>1</v>
      </c>
      <c r="H159" s="44">
        <f t="shared" ref="H159:H161" si="17">SUM(B159:G159)</f>
        <v>6</v>
      </c>
    </row>
    <row r="160" spans="1:8" s="122" customFormat="1" ht="12.75" customHeight="1">
      <c r="A160" s="124" t="s">
        <v>175</v>
      </c>
      <c r="B160" s="6">
        <v>0</v>
      </c>
      <c r="C160" s="6">
        <v>0</v>
      </c>
      <c r="D160" s="6">
        <v>3</v>
      </c>
      <c r="E160" s="6">
        <v>3</v>
      </c>
      <c r="F160" s="6">
        <v>0</v>
      </c>
      <c r="G160" s="6">
        <v>0</v>
      </c>
      <c r="H160" s="44">
        <f t="shared" si="17"/>
        <v>6</v>
      </c>
    </row>
    <row r="161" spans="1:8" s="122" customFormat="1">
      <c r="A161" s="123" t="s">
        <v>43</v>
      </c>
      <c r="B161" s="6">
        <v>0</v>
      </c>
      <c r="C161" s="6">
        <v>0</v>
      </c>
      <c r="D161" s="6">
        <v>0</v>
      </c>
      <c r="E161" s="6">
        <v>0</v>
      </c>
      <c r="F161" s="6">
        <v>2</v>
      </c>
      <c r="G161" s="6">
        <v>1</v>
      </c>
      <c r="H161" s="44">
        <f t="shared" si="17"/>
        <v>3</v>
      </c>
    </row>
    <row r="162" spans="1:8" s="122" customFormat="1" ht="13.5" thickBot="1">
      <c r="A162" s="68" t="s">
        <v>169</v>
      </c>
      <c r="B162" s="42">
        <f>SUM(B158:B161)</f>
        <v>1</v>
      </c>
      <c r="C162" s="42">
        <f>SUM(C158:C161)</f>
        <v>1</v>
      </c>
      <c r="D162" s="42">
        <f>SUM(D158:D161)</f>
        <v>5</v>
      </c>
      <c r="E162" s="42">
        <f>SUM(E158:E161)</f>
        <v>5</v>
      </c>
      <c r="F162" s="42">
        <f>SUM(F158:F161)</f>
        <v>3</v>
      </c>
      <c r="G162" s="42">
        <f>SUM(G158:G161)</f>
        <v>2</v>
      </c>
      <c r="H162" s="43">
        <f>SUM(H158:H161)</f>
        <v>17</v>
      </c>
    </row>
    <row r="163" spans="1:8" s="122" customFormat="1"/>
    <row r="164" spans="1:8" s="122" customFormat="1" ht="13.5" thickBot="1"/>
    <row r="165" spans="1:8" s="122" customFormat="1" ht="12" customHeight="1" thickBot="1">
      <c r="A165" s="264" t="s">
        <v>692</v>
      </c>
      <c r="B165" s="265" t="s">
        <v>144</v>
      </c>
      <c r="C165" s="265" t="s">
        <v>144</v>
      </c>
      <c r="D165" s="265" t="s">
        <v>144</v>
      </c>
      <c r="E165" s="265" t="s">
        <v>144</v>
      </c>
      <c r="F165" s="265" t="s">
        <v>144</v>
      </c>
      <c r="G165" s="265" t="s">
        <v>144</v>
      </c>
      <c r="H165" s="266" t="s">
        <v>144</v>
      </c>
    </row>
    <row r="166" spans="1:8" s="122" customFormat="1" ht="30" customHeight="1">
      <c r="A166" s="27" t="s">
        <v>2</v>
      </c>
      <c r="B166" s="65" t="s">
        <v>269</v>
      </c>
      <c r="C166" s="65" t="s">
        <v>270</v>
      </c>
      <c r="D166" s="65" t="s">
        <v>271</v>
      </c>
      <c r="E166" s="65" t="s">
        <v>272</v>
      </c>
      <c r="F166" s="65" t="s">
        <v>273</v>
      </c>
      <c r="G166" s="65" t="s">
        <v>274</v>
      </c>
      <c r="H166" s="16" t="s">
        <v>4</v>
      </c>
    </row>
    <row r="167" spans="1:8" s="122" customFormat="1">
      <c r="A167" s="123" t="s">
        <v>27</v>
      </c>
      <c r="B167" s="105">
        <v>1</v>
      </c>
      <c r="C167" s="105">
        <v>0</v>
      </c>
      <c r="D167" s="105">
        <v>0</v>
      </c>
      <c r="E167" s="105">
        <v>1</v>
      </c>
      <c r="F167" s="105">
        <v>0</v>
      </c>
      <c r="G167" s="105">
        <v>0</v>
      </c>
      <c r="H167" s="44">
        <f>SUM(B167:G167)</f>
        <v>2</v>
      </c>
    </row>
    <row r="168" spans="1:8" s="122" customFormat="1" ht="12.75" customHeight="1">
      <c r="A168" s="124" t="s">
        <v>174</v>
      </c>
      <c r="B168" s="105">
        <v>0</v>
      </c>
      <c r="C168" s="105">
        <v>0</v>
      </c>
      <c r="D168" s="105">
        <v>3</v>
      </c>
      <c r="E168" s="105">
        <v>2</v>
      </c>
      <c r="F168" s="105">
        <v>1</v>
      </c>
      <c r="G168" s="105">
        <v>0</v>
      </c>
      <c r="H168" s="44">
        <f t="shared" ref="H168:H170" si="18">SUM(B168:G168)</f>
        <v>6</v>
      </c>
    </row>
    <row r="169" spans="1:8" s="122" customFormat="1" ht="12.75" customHeight="1">
      <c r="A169" s="124" t="s">
        <v>175</v>
      </c>
      <c r="B169" s="105">
        <v>1</v>
      </c>
      <c r="C169" s="105">
        <v>0</v>
      </c>
      <c r="D169" s="105">
        <v>1</v>
      </c>
      <c r="E169" s="105">
        <v>3</v>
      </c>
      <c r="F169" s="105">
        <v>0</v>
      </c>
      <c r="G169" s="105">
        <v>1</v>
      </c>
      <c r="H169" s="44">
        <f t="shared" si="18"/>
        <v>6</v>
      </c>
    </row>
    <row r="170" spans="1:8" s="122" customFormat="1">
      <c r="A170" s="123" t="s">
        <v>43</v>
      </c>
      <c r="B170" s="105">
        <v>1</v>
      </c>
      <c r="C170" s="105">
        <v>0</v>
      </c>
      <c r="D170" s="105">
        <v>0</v>
      </c>
      <c r="E170" s="105">
        <v>2</v>
      </c>
      <c r="F170" s="105">
        <v>0</v>
      </c>
      <c r="G170" s="105">
        <v>0</v>
      </c>
      <c r="H170" s="44">
        <f t="shared" si="18"/>
        <v>3</v>
      </c>
    </row>
    <row r="171" spans="1:8" s="122" customFormat="1" ht="13.5" thickBot="1">
      <c r="A171" s="68" t="s">
        <v>169</v>
      </c>
      <c r="B171" s="42">
        <f>SUM(B167:B170)</f>
        <v>3</v>
      </c>
      <c r="C171" s="42">
        <f>SUM(C167:C170)</f>
        <v>0</v>
      </c>
      <c r="D171" s="42">
        <f>SUM(D167:D170)</f>
        <v>4</v>
      </c>
      <c r="E171" s="42">
        <f>SUM(E167:E170)</f>
        <v>8</v>
      </c>
      <c r="F171" s="42">
        <f>SUM(F167:F170)</f>
        <v>1</v>
      </c>
      <c r="G171" s="42">
        <f>SUM(G167:G170)</f>
        <v>1</v>
      </c>
      <c r="H171" s="43">
        <f>SUM(H167:H170)</f>
        <v>17</v>
      </c>
    </row>
    <row r="172" spans="1:8" s="122" customFormat="1"/>
    <row r="173" spans="1:8" s="122" customFormat="1" ht="13.5" thickBot="1"/>
    <row r="174" spans="1:8" s="113" customFormat="1" ht="13.5" thickBot="1">
      <c r="A174" s="264" t="s">
        <v>756</v>
      </c>
      <c r="B174" s="265" t="s">
        <v>144</v>
      </c>
      <c r="C174" s="265" t="s">
        <v>144</v>
      </c>
      <c r="D174" s="265" t="s">
        <v>144</v>
      </c>
      <c r="E174" s="265" t="s">
        <v>144</v>
      </c>
      <c r="F174" s="265" t="s">
        <v>144</v>
      </c>
      <c r="G174" s="265" t="s">
        <v>144</v>
      </c>
      <c r="H174" s="266" t="s">
        <v>144</v>
      </c>
    </row>
    <row r="175" spans="1:8" s="113" customFormat="1" ht="30" customHeight="1">
      <c r="A175" s="27" t="s">
        <v>2</v>
      </c>
      <c r="B175" s="65" t="s">
        <v>269</v>
      </c>
      <c r="C175" s="65" t="s">
        <v>270</v>
      </c>
      <c r="D175" s="65" t="s">
        <v>271</v>
      </c>
      <c r="E175" s="65" t="s">
        <v>272</v>
      </c>
      <c r="F175" s="65" t="s">
        <v>273</v>
      </c>
      <c r="G175" s="65" t="s">
        <v>274</v>
      </c>
      <c r="H175" s="16" t="s">
        <v>4</v>
      </c>
    </row>
    <row r="176" spans="1:8" s="113" customFormat="1">
      <c r="A176" s="123" t="s">
        <v>27</v>
      </c>
      <c r="B176" s="105">
        <v>2</v>
      </c>
      <c r="C176" s="105">
        <v>0</v>
      </c>
      <c r="D176" s="105">
        <v>2</v>
      </c>
      <c r="E176" s="105">
        <v>7</v>
      </c>
      <c r="F176" s="105">
        <v>0</v>
      </c>
      <c r="G176" s="105">
        <v>0</v>
      </c>
      <c r="H176" s="44">
        <f>SUM(B176:G176)</f>
        <v>11</v>
      </c>
    </row>
    <row r="177" spans="1:18" s="113" customFormat="1" ht="12.75" customHeight="1">
      <c r="A177" s="124" t="s">
        <v>174</v>
      </c>
      <c r="B177" s="105">
        <v>3</v>
      </c>
      <c r="C177" s="105">
        <v>2</v>
      </c>
      <c r="D177" s="105">
        <v>7</v>
      </c>
      <c r="E177" s="105">
        <v>8</v>
      </c>
      <c r="F177" s="105">
        <v>4</v>
      </c>
      <c r="G177" s="105">
        <v>2</v>
      </c>
      <c r="H177" s="44">
        <f t="shared" ref="H177:H179" si="19">SUM(B177:G177)</f>
        <v>26</v>
      </c>
    </row>
    <row r="178" spans="1:18" s="113" customFormat="1" ht="12.75" customHeight="1">
      <c r="A178" s="124" t="s">
        <v>175</v>
      </c>
      <c r="B178" s="105">
        <v>3</v>
      </c>
      <c r="C178" s="105">
        <v>0</v>
      </c>
      <c r="D178" s="105">
        <v>6</v>
      </c>
      <c r="E178" s="105">
        <v>13</v>
      </c>
      <c r="F178" s="105">
        <v>0</v>
      </c>
      <c r="G178" s="105">
        <v>4</v>
      </c>
      <c r="H178" s="44">
        <f t="shared" si="19"/>
        <v>26</v>
      </c>
    </row>
    <row r="179" spans="1:18" s="113" customFormat="1">
      <c r="A179" s="123" t="s">
        <v>30</v>
      </c>
      <c r="B179" s="105">
        <v>2</v>
      </c>
      <c r="C179" s="105">
        <v>0</v>
      </c>
      <c r="D179" s="105">
        <v>0</v>
      </c>
      <c r="E179" s="105">
        <v>1</v>
      </c>
      <c r="F179" s="105">
        <v>2</v>
      </c>
      <c r="G179" s="105">
        <v>1</v>
      </c>
      <c r="H179" s="44">
        <f t="shared" si="19"/>
        <v>6</v>
      </c>
    </row>
    <row r="180" spans="1:18" s="113" customFormat="1" ht="13.5" thickBot="1">
      <c r="A180" s="68" t="s">
        <v>169</v>
      </c>
      <c r="B180" s="42">
        <f t="shared" ref="B180:H180" si="20">SUM(B176:B179)</f>
        <v>10</v>
      </c>
      <c r="C180" s="42">
        <f t="shared" si="20"/>
        <v>2</v>
      </c>
      <c r="D180" s="42">
        <f t="shared" si="20"/>
        <v>15</v>
      </c>
      <c r="E180" s="42">
        <f t="shared" si="20"/>
        <v>29</v>
      </c>
      <c r="F180" s="42">
        <f t="shared" si="20"/>
        <v>6</v>
      </c>
      <c r="G180" s="42">
        <f t="shared" si="20"/>
        <v>7</v>
      </c>
      <c r="H180" s="43">
        <f t="shared" si="20"/>
        <v>69</v>
      </c>
    </row>
    <row r="181" spans="1:18" s="113" customFormat="1"/>
    <row r="182" spans="1:18" s="113" customFormat="1" ht="13.5" thickBot="1"/>
    <row r="183" spans="1:18" s="113" customFormat="1" ht="13.5" thickBot="1">
      <c r="A183" s="264" t="s">
        <v>693</v>
      </c>
      <c r="B183" s="276"/>
      <c r="C183" s="276"/>
      <c r="D183" s="276"/>
      <c r="E183" s="276"/>
      <c r="F183" s="276"/>
      <c r="G183" s="276"/>
      <c r="H183" s="277"/>
    </row>
    <row r="184" spans="1:18" s="113" customFormat="1" ht="30" customHeight="1">
      <c r="A184" s="117" t="s">
        <v>2</v>
      </c>
      <c r="B184" s="118" t="s">
        <v>515</v>
      </c>
      <c r="C184" s="118" t="s">
        <v>516</v>
      </c>
      <c r="D184" s="118" t="s">
        <v>517</v>
      </c>
      <c r="E184" s="118" t="s">
        <v>518</v>
      </c>
      <c r="F184" s="118" t="s">
        <v>114</v>
      </c>
      <c r="G184" s="118" t="s">
        <v>115</v>
      </c>
      <c r="H184" s="10" t="s">
        <v>4</v>
      </c>
    </row>
    <row r="185" spans="1:18" s="113" customFormat="1">
      <c r="A185" s="115" t="s">
        <v>538</v>
      </c>
      <c r="B185" s="6">
        <v>0</v>
      </c>
      <c r="C185" s="6">
        <v>6</v>
      </c>
      <c r="D185" s="6">
        <v>1</v>
      </c>
      <c r="E185" s="6">
        <v>3</v>
      </c>
      <c r="F185" s="6">
        <v>2</v>
      </c>
      <c r="G185" s="6">
        <v>0</v>
      </c>
      <c r="H185" s="44">
        <f>SUM(B185:G185)</f>
        <v>12</v>
      </c>
    </row>
    <row r="186" spans="1:18" s="113" customFormat="1">
      <c r="A186" s="115" t="s">
        <v>539</v>
      </c>
      <c r="B186" s="6">
        <v>0</v>
      </c>
      <c r="C186" s="6">
        <v>0</v>
      </c>
      <c r="D186" s="6">
        <v>1</v>
      </c>
      <c r="E186" s="6">
        <v>2</v>
      </c>
      <c r="F186" s="6">
        <v>0</v>
      </c>
      <c r="G186" s="6">
        <v>0</v>
      </c>
      <c r="H186" s="44">
        <f t="shared" ref="H186:H187" si="21">SUM(B186:G186)</f>
        <v>3</v>
      </c>
    </row>
    <row r="187" spans="1:18" s="113" customFormat="1" ht="13.5" thickBot="1">
      <c r="A187" s="209" t="s">
        <v>540</v>
      </c>
      <c r="B187" s="210">
        <v>0</v>
      </c>
      <c r="C187" s="210">
        <v>0</v>
      </c>
      <c r="D187" s="210">
        <v>0</v>
      </c>
      <c r="E187" s="210">
        <v>1</v>
      </c>
      <c r="F187" s="210">
        <v>0</v>
      </c>
      <c r="G187" s="210">
        <v>2</v>
      </c>
      <c r="H187" s="211">
        <f t="shared" si="21"/>
        <v>3</v>
      </c>
    </row>
    <row r="188" spans="1:18" s="113" customFormat="1"/>
    <row r="189" spans="1:18" s="113" customFormat="1" ht="13.5" thickBot="1"/>
    <row r="190" spans="1:18" s="122" customFormat="1" ht="13.5" thickBot="1">
      <c r="A190" s="264" t="s">
        <v>694</v>
      </c>
      <c r="B190" s="265" t="s">
        <v>145</v>
      </c>
      <c r="C190" s="265" t="s">
        <v>145</v>
      </c>
      <c r="D190" s="265" t="s">
        <v>145</v>
      </c>
      <c r="E190" s="265" t="s">
        <v>145</v>
      </c>
      <c r="F190" s="265" t="s">
        <v>145</v>
      </c>
      <c r="G190" s="265" t="s">
        <v>145</v>
      </c>
      <c r="H190" s="266" t="s">
        <v>145</v>
      </c>
      <c r="R190" s="62"/>
    </row>
    <row r="191" spans="1:18" s="122" customFormat="1" ht="30" customHeight="1">
      <c r="A191" s="117" t="s">
        <v>2</v>
      </c>
      <c r="B191" s="118" t="s">
        <v>515</v>
      </c>
      <c r="C191" s="118" t="s">
        <v>516</v>
      </c>
      <c r="D191" s="118" t="s">
        <v>517</v>
      </c>
      <c r="E191" s="118" t="s">
        <v>518</v>
      </c>
      <c r="F191" s="118" t="s">
        <v>114</v>
      </c>
      <c r="G191" s="118" t="s">
        <v>115</v>
      </c>
      <c r="H191" s="10" t="s">
        <v>4</v>
      </c>
    </row>
    <row r="192" spans="1:18" s="122" customFormat="1">
      <c r="A192" s="123" t="s">
        <v>27</v>
      </c>
      <c r="B192" s="6">
        <v>1</v>
      </c>
      <c r="C192" s="6">
        <v>0</v>
      </c>
      <c r="D192" s="6">
        <v>3</v>
      </c>
      <c r="E192" s="6">
        <v>0</v>
      </c>
      <c r="F192" s="6">
        <v>0</v>
      </c>
      <c r="G192" s="6">
        <v>0</v>
      </c>
      <c r="H192" s="44">
        <f>SUM(B192:G192)</f>
        <v>4</v>
      </c>
    </row>
    <row r="193" spans="1:18" s="122" customFormat="1" ht="12.75" customHeight="1">
      <c r="A193" s="123" t="s">
        <v>28</v>
      </c>
      <c r="B193" s="6">
        <v>1</v>
      </c>
      <c r="C193" s="6">
        <v>3</v>
      </c>
      <c r="D193" s="6">
        <v>2</v>
      </c>
      <c r="E193" s="6">
        <v>1</v>
      </c>
      <c r="F193" s="6">
        <v>0</v>
      </c>
      <c r="G193" s="6">
        <v>0</v>
      </c>
      <c r="H193" s="44">
        <f t="shared" ref="H193:H195" si="22">SUM(B193:G193)</f>
        <v>7</v>
      </c>
    </row>
    <row r="194" spans="1:18" s="122" customFormat="1" ht="12.75" customHeight="1">
      <c r="A194" s="123" t="s">
        <v>29</v>
      </c>
      <c r="B194" s="6">
        <v>1</v>
      </c>
      <c r="C194" s="6">
        <v>4</v>
      </c>
      <c r="D194" s="6">
        <v>0</v>
      </c>
      <c r="E194" s="6">
        <v>3</v>
      </c>
      <c r="F194" s="6">
        <v>1</v>
      </c>
      <c r="G194" s="6">
        <v>0</v>
      </c>
      <c r="H194" s="44">
        <f t="shared" si="22"/>
        <v>9</v>
      </c>
    </row>
    <row r="195" spans="1:18" s="122" customFormat="1">
      <c r="A195" s="123" t="s">
        <v>43</v>
      </c>
      <c r="B195" s="6">
        <v>1</v>
      </c>
      <c r="C195" s="6">
        <v>1</v>
      </c>
      <c r="D195" s="6">
        <v>0</v>
      </c>
      <c r="E195" s="6">
        <v>0</v>
      </c>
      <c r="F195" s="6">
        <v>2</v>
      </c>
      <c r="G195" s="6">
        <v>1</v>
      </c>
      <c r="H195" s="44">
        <f t="shared" si="22"/>
        <v>5</v>
      </c>
    </row>
    <row r="196" spans="1:18" s="122" customFormat="1" ht="13.5" thickBot="1">
      <c r="A196" s="68" t="s">
        <v>169</v>
      </c>
      <c r="B196" s="42">
        <f>SUM(B192:B195)</f>
        <v>4</v>
      </c>
      <c r="C196" s="42">
        <f>SUM(C192:C195)</f>
        <v>8</v>
      </c>
      <c r="D196" s="42">
        <f>SUM(D192:D195)</f>
        <v>5</v>
      </c>
      <c r="E196" s="42">
        <f>SUM(E192:E195)</f>
        <v>4</v>
      </c>
      <c r="F196" s="42">
        <f>SUM(F192:F195)</f>
        <v>3</v>
      </c>
      <c r="G196" s="42">
        <f>SUM(G192:G195)</f>
        <v>1</v>
      </c>
      <c r="H196" s="43">
        <f>SUM(H192:H195)</f>
        <v>25</v>
      </c>
    </row>
    <row r="197" spans="1:18" s="122" customFormat="1"/>
    <row r="198" spans="1:18" s="122" customFormat="1" ht="13.5" thickBot="1"/>
    <row r="199" spans="1:18" s="122" customFormat="1" ht="13.5" thickBot="1">
      <c r="A199" s="264" t="s">
        <v>695</v>
      </c>
      <c r="B199" s="265" t="s">
        <v>145</v>
      </c>
      <c r="C199" s="265" t="s">
        <v>145</v>
      </c>
      <c r="D199" s="265" t="s">
        <v>145</v>
      </c>
      <c r="E199" s="265" t="s">
        <v>145</v>
      </c>
      <c r="F199" s="265" t="s">
        <v>145</v>
      </c>
      <c r="G199" s="265" t="s">
        <v>145</v>
      </c>
      <c r="H199" s="266" t="s">
        <v>145</v>
      </c>
      <c r="R199" s="62"/>
    </row>
    <row r="200" spans="1:18" s="122" customFormat="1" ht="30" customHeight="1">
      <c r="A200" s="117" t="s">
        <v>2</v>
      </c>
      <c r="B200" s="118" t="s">
        <v>515</v>
      </c>
      <c r="C200" s="118" t="s">
        <v>516</v>
      </c>
      <c r="D200" s="118" t="s">
        <v>517</v>
      </c>
      <c r="E200" s="118" t="s">
        <v>518</v>
      </c>
      <c r="F200" s="118" t="s">
        <v>114</v>
      </c>
      <c r="G200" s="118" t="s">
        <v>115</v>
      </c>
      <c r="H200" s="10" t="s">
        <v>4</v>
      </c>
    </row>
    <row r="201" spans="1:18" s="122" customFormat="1">
      <c r="A201" s="123" t="s">
        <v>27</v>
      </c>
      <c r="B201" s="6">
        <v>0</v>
      </c>
      <c r="C201" s="6">
        <v>1</v>
      </c>
      <c r="D201" s="6">
        <v>2</v>
      </c>
      <c r="E201" s="6">
        <v>1</v>
      </c>
      <c r="F201" s="6">
        <v>0</v>
      </c>
      <c r="G201" s="6">
        <v>0</v>
      </c>
      <c r="H201" s="44">
        <f>SUM(B201:G201)</f>
        <v>4</v>
      </c>
    </row>
    <row r="202" spans="1:18" s="122" customFormat="1" ht="12.75" customHeight="1">
      <c r="A202" s="124" t="s">
        <v>174</v>
      </c>
      <c r="B202" s="6">
        <v>0</v>
      </c>
      <c r="C202" s="6">
        <v>4</v>
      </c>
      <c r="D202" s="6">
        <v>2</v>
      </c>
      <c r="E202" s="6">
        <v>1</v>
      </c>
      <c r="F202" s="6">
        <v>0</v>
      </c>
      <c r="G202" s="6">
        <v>0</v>
      </c>
      <c r="H202" s="44">
        <f t="shared" ref="H202:H204" si="23">SUM(B202:G202)</f>
        <v>7</v>
      </c>
    </row>
    <row r="203" spans="1:18" s="122" customFormat="1" ht="12.75" customHeight="1">
      <c r="A203" s="124" t="s">
        <v>175</v>
      </c>
      <c r="B203" s="6">
        <v>0</v>
      </c>
      <c r="C203" s="6">
        <v>1</v>
      </c>
      <c r="D203" s="6">
        <v>1</v>
      </c>
      <c r="E203" s="6">
        <v>2</v>
      </c>
      <c r="F203" s="6">
        <v>2</v>
      </c>
      <c r="G203" s="6">
        <v>0</v>
      </c>
      <c r="H203" s="44">
        <f t="shared" si="23"/>
        <v>6</v>
      </c>
    </row>
    <row r="204" spans="1:18" s="122" customFormat="1">
      <c r="A204" s="123" t="s">
        <v>43</v>
      </c>
      <c r="B204" s="6">
        <v>0</v>
      </c>
      <c r="C204" s="6">
        <v>0</v>
      </c>
      <c r="D204" s="6">
        <v>0</v>
      </c>
      <c r="E204" s="6">
        <v>0</v>
      </c>
      <c r="F204" s="6">
        <v>0</v>
      </c>
      <c r="G204" s="6">
        <v>0</v>
      </c>
      <c r="H204" s="44">
        <f t="shared" si="23"/>
        <v>0</v>
      </c>
    </row>
    <row r="205" spans="1:18" s="122" customFormat="1" ht="13.5" thickBot="1">
      <c r="A205" s="68" t="s">
        <v>169</v>
      </c>
      <c r="B205" s="42">
        <f>SUM(B201:B204)</f>
        <v>0</v>
      </c>
      <c r="C205" s="42">
        <f>SUM(C201:C204)</f>
        <v>6</v>
      </c>
      <c r="D205" s="42">
        <f>SUM(D201:D204)</f>
        <v>5</v>
      </c>
      <c r="E205" s="42">
        <f>SUM(E201:E204)</f>
        <v>4</v>
      </c>
      <c r="F205" s="42">
        <f>SUM(F201:F204)</f>
        <v>2</v>
      </c>
      <c r="G205" s="42">
        <f>SUM(G201:G204)</f>
        <v>0</v>
      </c>
      <c r="H205" s="43">
        <f>SUM(H201:H204)</f>
        <v>17</v>
      </c>
    </row>
    <row r="206" spans="1:18" s="122" customFormat="1"/>
    <row r="207" spans="1:18" s="122" customFormat="1" ht="13.5" thickBot="1"/>
    <row r="208" spans="1:18" s="122" customFormat="1" ht="13.5" thickBot="1">
      <c r="A208" s="264" t="s">
        <v>696</v>
      </c>
      <c r="B208" s="265" t="s">
        <v>145</v>
      </c>
      <c r="C208" s="265" t="s">
        <v>145</v>
      </c>
      <c r="D208" s="265" t="s">
        <v>145</v>
      </c>
      <c r="E208" s="265" t="s">
        <v>145</v>
      </c>
      <c r="F208" s="265" t="s">
        <v>145</v>
      </c>
      <c r="G208" s="265" t="s">
        <v>145</v>
      </c>
      <c r="H208" s="266" t="s">
        <v>145</v>
      </c>
      <c r="R208" s="62"/>
    </row>
    <row r="209" spans="1:18" s="122" customFormat="1" ht="30" customHeight="1">
      <c r="A209" s="117" t="s">
        <v>2</v>
      </c>
      <c r="B209" s="118" t="s">
        <v>515</v>
      </c>
      <c r="C209" s="118" t="s">
        <v>516</v>
      </c>
      <c r="D209" s="118" t="s">
        <v>517</v>
      </c>
      <c r="E209" s="118" t="s">
        <v>518</v>
      </c>
      <c r="F209" s="118" t="s">
        <v>114</v>
      </c>
      <c r="G209" s="118" t="s">
        <v>115</v>
      </c>
      <c r="H209" s="10" t="s">
        <v>4</v>
      </c>
    </row>
    <row r="210" spans="1:18" s="122" customFormat="1">
      <c r="A210" s="123" t="s">
        <v>27</v>
      </c>
      <c r="B210" s="6">
        <v>0</v>
      </c>
      <c r="C210" s="6">
        <v>0</v>
      </c>
      <c r="D210" s="6">
        <v>1</v>
      </c>
      <c r="E210" s="6">
        <v>0</v>
      </c>
      <c r="F210" s="6">
        <v>1</v>
      </c>
      <c r="G210" s="6">
        <v>0</v>
      </c>
      <c r="H210" s="44">
        <f>SUM(B210:G210)</f>
        <v>2</v>
      </c>
    </row>
    <row r="211" spans="1:18" s="122" customFormat="1" ht="12.75" customHeight="1">
      <c r="A211" s="124" t="s">
        <v>174</v>
      </c>
      <c r="B211" s="6">
        <v>1</v>
      </c>
      <c r="C211" s="6">
        <v>1</v>
      </c>
      <c r="D211" s="6">
        <v>3</v>
      </c>
      <c r="E211" s="6">
        <v>0</v>
      </c>
      <c r="F211" s="6">
        <v>1</v>
      </c>
      <c r="G211" s="6">
        <v>1</v>
      </c>
      <c r="H211" s="44">
        <f t="shared" ref="H211:H213" si="24">SUM(B211:G211)</f>
        <v>7</v>
      </c>
    </row>
    <row r="212" spans="1:18" s="122" customFormat="1" ht="12.75" customHeight="1">
      <c r="A212" s="124" t="s">
        <v>175</v>
      </c>
      <c r="B212" s="6">
        <v>0</v>
      </c>
      <c r="C212" s="6">
        <v>1</v>
      </c>
      <c r="D212" s="6">
        <v>2</v>
      </c>
      <c r="E212" s="6">
        <v>0</v>
      </c>
      <c r="F212" s="6">
        <v>2</v>
      </c>
      <c r="G212" s="6">
        <v>1</v>
      </c>
      <c r="H212" s="44">
        <f t="shared" si="24"/>
        <v>6</v>
      </c>
    </row>
    <row r="213" spans="1:18" s="122" customFormat="1">
      <c r="A213" s="123" t="s">
        <v>43</v>
      </c>
      <c r="B213" s="6">
        <v>0</v>
      </c>
      <c r="C213" s="6">
        <v>1</v>
      </c>
      <c r="D213" s="6">
        <v>2</v>
      </c>
      <c r="E213" s="6">
        <v>0</v>
      </c>
      <c r="F213" s="6">
        <v>1</v>
      </c>
      <c r="G213" s="6">
        <v>1</v>
      </c>
      <c r="H213" s="44">
        <f t="shared" si="24"/>
        <v>5</v>
      </c>
    </row>
    <row r="214" spans="1:18" s="122" customFormat="1" ht="13.5" thickBot="1">
      <c r="A214" s="68" t="s">
        <v>169</v>
      </c>
      <c r="B214" s="42">
        <f>SUM(B210:B213)</f>
        <v>1</v>
      </c>
      <c r="C214" s="42">
        <f>SUM(C210:C213)</f>
        <v>3</v>
      </c>
      <c r="D214" s="42">
        <f>SUM(D210:D213)</f>
        <v>8</v>
      </c>
      <c r="E214" s="42">
        <f>SUM(E210:E213)</f>
        <v>0</v>
      </c>
      <c r="F214" s="42">
        <f>SUM(F210:F213)</f>
        <v>5</v>
      </c>
      <c r="G214" s="42">
        <f>SUM(G210:G213)</f>
        <v>3</v>
      </c>
      <c r="H214" s="43">
        <f>SUM(H210:H213)</f>
        <v>20</v>
      </c>
    </row>
    <row r="215" spans="1:18" s="122" customFormat="1">
      <c r="A215" s="34"/>
      <c r="B215" s="34"/>
      <c r="C215" s="34"/>
      <c r="D215" s="34"/>
      <c r="E215" s="34"/>
      <c r="F215" s="34"/>
      <c r="G215" s="34"/>
      <c r="H215" s="34"/>
    </row>
    <row r="216" spans="1:18" s="122" customFormat="1" ht="13.5" thickBot="1">
      <c r="A216" s="34"/>
      <c r="B216" s="34"/>
      <c r="C216" s="34"/>
      <c r="D216" s="34"/>
      <c r="E216" s="34"/>
      <c r="F216" s="34"/>
      <c r="G216" s="34"/>
      <c r="H216" s="34"/>
    </row>
    <row r="217" spans="1:18" s="122" customFormat="1" ht="13.5" thickBot="1">
      <c r="A217" s="264" t="s">
        <v>697</v>
      </c>
      <c r="B217" s="265" t="s">
        <v>145</v>
      </c>
      <c r="C217" s="265" t="s">
        <v>145</v>
      </c>
      <c r="D217" s="265" t="s">
        <v>145</v>
      </c>
      <c r="E217" s="265" t="s">
        <v>145</v>
      </c>
      <c r="F217" s="265" t="s">
        <v>145</v>
      </c>
      <c r="G217" s="265" t="s">
        <v>145</v>
      </c>
      <c r="H217" s="266" t="s">
        <v>145</v>
      </c>
      <c r="R217" s="62"/>
    </row>
    <row r="218" spans="1:18" s="122" customFormat="1" ht="30" customHeight="1">
      <c r="A218" s="117" t="s">
        <v>2</v>
      </c>
      <c r="B218" s="118" t="s">
        <v>225</v>
      </c>
      <c r="C218" s="118" t="s">
        <v>226</v>
      </c>
      <c r="D218" s="118" t="s">
        <v>227</v>
      </c>
      <c r="E218" s="118" t="s">
        <v>228</v>
      </c>
      <c r="F218" s="118" t="s">
        <v>114</v>
      </c>
      <c r="G218" s="118" t="s">
        <v>286</v>
      </c>
      <c r="H218" s="10" t="s">
        <v>4</v>
      </c>
    </row>
    <row r="219" spans="1:18" s="122" customFormat="1">
      <c r="A219" s="123" t="s">
        <v>27</v>
      </c>
      <c r="B219" s="105">
        <v>1</v>
      </c>
      <c r="C219" s="105">
        <v>0</v>
      </c>
      <c r="D219" s="105">
        <v>2</v>
      </c>
      <c r="E219" s="105">
        <v>0</v>
      </c>
      <c r="F219" s="105">
        <v>0</v>
      </c>
      <c r="G219" s="105">
        <v>0</v>
      </c>
      <c r="H219" s="44">
        <f>SUM(B219:G219)</f>
        <v>3</v>
      </c>
    </row>
    <row r="220" spans="1:18" s="122" customFormat="1" ht="12.75" customHeight="1">
      <c r="A220" s="124" t="s">
        <v>174</v>
      </c>
      <c r="B220" s="105">
        <v>1</v>
      </c>
      <c r="C220" s="105">
        <v>3</v>
      </c>
      <c r="D220" s="105">
        <v>2</v>
      </c>
      <c r="E220" s="105">
        <v>0</v>
      </c>
      <c r="F220" s="105">
        <v>0</v>
      </c>
      <c r="G220" s="105">
        <v>0</v>
      </c>
      <c r="H220" s="44">
        <f t="shared" ref="H220:H222" si="25">SUM(B220:G220)</f>
        <v>6</v>
      </c>
    </row>
    <row r="221" spans="1:18" s="122" customFormat="1" ht="12.75" customHeight="1">
      <c r="A221" s="124" t="s">
        <v>175</v>
      </c>
      <c r="B221" s="105">
        <v>2</v>
      </c>
      <c r="C221" s="105">
        <v>1</v>
      </c>
      <c r="D221" s="105">
        <v>0</v>
      </c>
      <c r="E221" s="105">
        <v>1</v>
      </c>
      <c r="F221" s="105">
        <v>2</v>
      </c>
      <c r="G221" s="105">
        <v>0</v>
      </c>
      <c r="H221" s="44">
        <f t="shared" si="25"/>
        <v>6</v>
      </c>
    </row>
    <row r="222" spans="1:18" s="122" customFormat="1">
      <c r="A222" s="123" t="s">
        <v>43</v>
      </c>
      <c r="B222" s="105">
        <v>2</v>
      </c>
      <c r="C222" s="105">
        <v>0</v>
      </c>
      <c r="D222" s="105">
        <v>0</v>
      </c>
      <c r="E222" s="105">
        <v>0</v>
      </c>
      <c r="F222" s="105">
        <v>1</v>
      </c>
      <c r="G222" s="105">
        <v>0</v>
      </c>
      <c r="H222" s="44">
        <f t="shared" si="25"/>
        <v>3</v>
      </c>
    </row>
    <row r="223" spans="1:18" s="122" customFormat="1" ht="13.5" thickBot="1">
      <c r="A223" s="68" t="s">
        <v>169</v>
      </c>
      <c r="B223" s="42">
        <f>SUM(B219:B222)</f>
        <v>6</v>
      </c>
      <c r="C223" s="42">
        <f>SUM(C219:C222)</f>
        <v>4</v>
      </c>
      <c r="D223" s="42">
        <f>SUM(D219:D222)</f>
        <v>4</v>
      </c>
      <c r="E223" s="42">
        <f>SUM(E219:E222)</f>
        <v>1</v>
      </c>
      <c r="F223" s="42">
        <f>SUM(F219:F222)</f>
        <v>3</v>
      </c>
      <c r="G223" s="42">
        <f>SUM(G219:G222)</f>
        <v>0</v>
      </c>
      <c r="H223" s="43">
        <f>SUM(H219:H222)</f>
        <v>18</v>
      </c>
    </row>
    <row r="224" spans="1:18" s="113" customFormat="1">
      <c r="A224" s="34"/>
      <c r="B224" s="34"/>
      <c r="C224" s="34"/>
      <c r="D224" s="34"/>
      <c r="E224" s="34"/>
      <c r="F224" s="34"/>
      <c r="G224" s="34"/>
      <c r="H224" s="34"/>
    </row>
    <row r="225" spans="1:8" s="122" customFormat="1" ht="13.5" thickBot="1">
      <c r="A225" s="34"/>
      <c r="B225" s="34"/>
      <c r="C225" s="34"/>
      <c r="D225" s="34"/>
      <c r="E225" s="34"/>
      <c r="F225" s="34"/>
      <c r="G225" s="34"/>
      <c r="H225" s="34"/>
    </row>
    <row r="226" spans="1:8" s="113" customFormat="1" ht="13.5" thickBot="1">
      <c r="A226" s="264" t="s">
        <v>698</v>
      </c>
      <c r="B226" s="276"/>
      <c r="C226" s="276"/>
      <c r="D226" s="276"/>
      <c r="E226" s="276"/>
      <c r="F226" s="276"/>
      <c r="G226" s="276"/>
      <c r="H226" s="277"/>
    </row>
    <row r="227" spans="1:8" s="113" customFormat="1" ht="30" customHeight="1">
      <c r="A227" s="27" t="s">
        <v>2</v>
      </c>
      <c r="B227" s="65" t="s">
        <v>699</v>
      </c>
      <c r="C227" s="65" t="s">
        <v>700</v>
      </c>
      <c r="D227" s="65" t="s">
        <v>701</v>
      </c>
      <c r="E227" s="65" t="s">
        <v>702</v>
      </c>
      <c r="F227" s="65" t="s">
        <v>703</v>
      </c>
      <c r="G227" s="65" t="s">
        <v>704</v>
      </c>
      <c r="H227" s="16" t="s">
        <v>4</v>
      </c>
    </row>
    <row r="228" spans="1:8" s="113" customFormat="1">
      <c r="A228" s="115" t="s">
        <v>538</v>
      </c>
      <c r="B228" s="6">
        <v>2</v>
      </c>
      <c r="C228" s="6">
        <v>4</v>
      </c>
      <c r="D228" s="6">
        <v>3</v>
      </c>
      <c r="E228" s="6">
        <v>1</v>
      </c>
      <c r="F228" s="6">
        <v>0</v>
      </c>
      <c r="G228" s="6">
        <v>1</v>
      </c>
      <c r="H228" s="44">
        <f>SUM(B228:G228)</f>
        <v>11</v>
      </c>
    </row>
    <row r="229" spans="1:8" s="113" customFormat="1">
      <c r="A229" s="115" t="s">
        <v>539</v>
      </c>
      <c r="B229" s="6">
        <v>1</v>
      </c>
      <c r="C229" s="6">
        <v>2</v>
      </c>
      <c r="D229" s="6">
        <v>0</v>
      </c>
      <c r="E229" s="6">
        <v>0</v>
      </c>
      <c r="F229" s="6">
        <v>0</v>
      </c>
      <c r="G229" s="6">
        <v>0</v>
      </c>
      <c r="H229" s="44">
        <f t="shared" ref="H229:H230" si="26">SUM(B229:G229)</f>
        <v>3</v>
      </c>
    </row>
    <row r="230" spans="1:8" s="113" customFormat="1" ht="13.5" thickBot="1">
      <c r="A230" s="209" t="s">
        <v>540</v>
      </c>
      <c r="B230" s="210">
        <v>0</v>
      </c>
      <c r="C230" s="210">
        <v>1</v>
      </c>
      <c r="D230" s="210">
        <v>0</v>
      </c>
      <c r="E230" s="210">
        <v>2</v>
      </c>
      <c r="F230" s="210">
        <v>0</v>
      </c>
      <c r="G230" s="210">
        <v>0</v>
      </c>
      <c r="H230" s="211">
        <f t="shared" si="26"/>
        <v>3</v>
      </c>
    </row>
    <row r="231" spans="1:8" s="113" customFormat="1">
      <c r="A231" s="34"/>
      <c r="B231" s="34"/>
      <c r="C231" s="34"/>
      <c r="D231" s="34"/>
      <c r="E231" s="34"/>
      <c r="F231" s="34"/>
      <c r="G231" s="34"/>
      <c r="H231" s="34"/>
    </row>
    <row r="232" spans="1:8" s="113" customFormat="1" ht="13.5" thickBot="1">
      <c r="A232" s="34"/>
      <c r="B232" s="34"/>
      <c r="C232" s="34"/>
      <c r="D232" s="34"/>
      <c r="E232" s="34"/>
      <c r="F232" s="34"/>
      <c r="G232" s="34"/>
      <c r="H232" s="34"/>
    </row>
    <row r="233" spans="1:8" s="122" customFormat="1" ht="13.5" customHeight="1" thickBot="1">
      <c r="A233" s="264" t="s">
        <v>705</v>
      </c>
      <c r="B233" s="265" t="s">
        <v>146</v>
      </c>
      <c r="C233" s="265" t="s">
        <v>146</v>
      </c>
      <c r="D233" s="265" t="s">
        <v>146</v>
      </c>
      <c r="E233" s="265" t="s">
        <v>146</v>
      </c>
      <c r="F233" s="265" t="s">
        <v>146</v>
      </c>
      <c r="G233" s="265" t="s">
        <v>146</v>
      </c>
      <c r="H233" s="266" t="s">
        <v>146</v>
      </c>
    </row>
    <row r="234" spans="1:8" s="122" customFormat="1" ht="30" customHeight="1">
      <c r="A234" s="117" t="s">
        <v>2</v>
      </c>
      <c r="B234" s="118" t="s">
        <v>699</v>
      </c>
      <c r="C234" s="118" t="s">
        <v>700</v>
      </c>
      <c r="D234" s="118" t="s">
        <v>701</v>
      </c>
      <c r="E234" s="118" t="s">
        <v>702</v>
      </c>
      <c r="F234" s="118" t="s">
        <v>703</v>
      </c>
      <c r="G234" s="118" t="s">
        <v>704</v>
      </c>
      <c r="H234" s="10" t="s">
        <v>4</v>
      </c>
    </row>
    <row r="235" spans="1:8" s="122" customFormat="1">
      <c r="A235" s="123" t="s">
        <v>27</v>
      </c>
      <c r="B235" s="6">
        <v>1</v>
      </c>
      <c r="C235" s="6">
        <v>0</v>
      </c>
      <c r="D235" s="6">
        <v>1</v>
      </c>
      <c r="E235" s="6">
        <v>1</v>
      </c>
      <c r="F235" s="6">
        <v>0</v>
      </c>
      <c r="G235" s="6">
        <v>0</v>
      </c>
      <c r="H235" s="44">
        <f>SUM(B235:G235)</f>
        <v>3</v>
      </c>
    </row>
    <row r="236" spans="1:8" s="122" customFormat="1" ht="12.75" customHeight="1">
      <c r="A236" s="123" t="s">
        <v>28</v>
      </c>
      <c r="B236" s="6">
        <v>2</v>
      </c>
      <c r="C236" s="6">
        <v>1</v>
      </c>
      <c r="D236" s="6">
        <v>2</v>
      </c>
      <c r="E236" s="6">
        <v>0</v>
      </c>
      <c r="F236" s="6">
        <v>0</v>
      </c>
      <c r="G236" s="6">
        <v>0</v>
      </c>
      <c r="H236" s="44">
        <f t="shared" ref="H236:H238" si="27">SUM(B236:G236)</f>
        <v>5</v>
      </c>
    </row>
    <row r="237" spans="1:8" s="122" customFormat="1" ht="12.75" customHeight="1">
      <c r="A237" s="123" t="s">
        <v>29</v>
      </c>
      <c r="B237" s="6">
        <v>2</v>
      </c>
      <c r="C237" s="6">
        <v>2</v>
      </c>
      <c r="D237" s="6">
        <v>2</v>
      </c>
      <c r="E237" s="6">
        <v>2</v>
      </c>
      <c r="F237" s="6">
        <v>1</v>
      </c>
      <c r="G237" s="6">
        <v>0</v>
      </c>
      <c r="H237" s="44">
        <f t="shared" si="27"/>
        <v>9</v>
      </c>
    </row>
    <row r="238" spans="1:8" s="122" customFormat="1">
      <c r="A238" s="123" t="s">
        <v>43</v>
      </c>
      <c r="B238" s="6">
        <v>4</v>
      </c>
      <c r="C238" s="6">
        <v>0</v>
      </c>
      <c r="D238" s="6">
        <v>0</v>
      </c>
      <c r="E238" s="6">
        <v>0</v>
      </c>
      <c r="F238" s="6">
        <v>0</v>
      </c>
      <c r="G238" s="6">
        <v>0</v>
      </c>
      <c r="H238" s="44">
        <f t="shared" si="27"/>
        <v>4</v>
      </c>
    </row>
    <row r="239" spans="1:8" s="122" customFormat="1" ht="13.5" thickBot="1">
      <c r="A239" s="68" t="s">
        <v>169</v>
      </c>
      <c r="B239" s="42">
        <f>SUM(B235:B238)</f>
        <v>9</v>
      </c>
      <c r="C239" s="42">
        <f>SUM(C235:C238)</f>
        <v>3</v>
      </c>
      <c r="D239" s="42">
        <f>SUM(D235:D238)</f>
        <v>5</v>
      </c>
      <c r="E239" s="42">
        <f>SUM(E235:E238)</f>
        <v>3</v>
      </c>
      <c r="F239" s="42">
        <f>SUM(F235:F238)</f>
        <v>1</v>
      </c>
      <c r="G239" s="42">
        <f>SUM(G235:G238)</f>
        <v>0</v>
      </c>
      <c r="H239" s="43">
        <f>SUM(H235:H238)</f>
        <v>21</v>
      </c>
    </row>
    <row r="240" spans="1:8" s="122" customFormat="1">
      <c r="A240" s="34"/>
      <c r="B240" s="34"/>
      <c r="C240" s="34"/>
      <c r="D240" s="34"/>
      <c r="E240" s="34"/>
      <c r="F240" s="34"/>
      <c r="G240" s="34"/>
      <c r="H240" s="34"/>
    </row>
    <row r="241" spans="1:8" s="122" customFormat="1" ht="13.5" thickBot="1">
      <c r="A241" s="34"/>
      <c r="B241" s="34"/>
      <c r="C241" s="34"/>
      <c r="D241" s="34"/>
      <c r="E241" s="34"/>
      <c r="F241" s="34"/>
      <c r="G241" s="34"/>
      <c r="H241" s="34"/>
    </row>
    <row r="242" spans="1:8" s="122" customFormat="1" ht="13.5" customHeight="1" thickBot="1">
      <c r="A242" s="264" t="s">
        <v>706</v>
      </c>
      <c r="B242" s="265" t="s">
        <v>146</v>
      </c>
      <c r="C242" s="265" t="s">
        <v>146</v>
      </c>
      <c r="D242" s="265" t="s">
        <v>146</v>
      </c>
      <c r="E242" s="265" t="s">
        <v>146</v>
      </c>
      <c r="F242" s="265" t="s">
        <v>146</v>
      </c>
      <c r="G242" s="265" t="s">
        <v>146</v>
      </c>
      <c r="H242" s="266" t="s">
        <v>146</v>
      </c>
    </row>
    <row r="243" spans="1:8" s="122" customFormat="1" ht="30" customHeight="1">
      <c r="A243" s="117" t="s">
        <v>2</v>
      </c>
      <c r="B243" s="118" t="s">
        <v>699</v>
      </c>
      <c r="C243" s="118" t="s">
        <v>700</v>
      </c>
      <c r="D243" s="118" t="s">
        <v>701</v>
      </c>
      <c r="E243" s="118" t="s">
        <v>702</v>
      </c>
      <c r="F243" s="118" t="s">
        <v>703</v>
      </c>
      <c r="G243" s="118" t="s">
        <v>704</v>
      </c>
      <c r="H243" s="10" t="s">
        <v>4</v>
      </c>
    </row>
    <row r="244" spans="1:8" s="122" customFormat="1">
      <c r="A244" s="123" t="s">
        <v>27</v>
      </c>
      <c r="B244" s="6">
        <v>0</v>
      </c>
      <c r="C244" s="6">
        <v>1</v>
      </c>
      <c r="D244" s="6">
        <v>1</v>
      </c>
      <c r="E244" s="6">
        <v>1</v>
      </c>
      <c r="F244" s="6">
        <v>0</v>
      </c>
      <c r="G244" s="6">
        <v>0</v>
      </c>
      <c r="H244" s="44">
        <f>SUM(B244:G244)</f>
        <v>3</v>
      </c>
    </row>
    <row r="245" spans="1:8" s="122" customFormat="1" ht="12.75" customHeight="1">
      <c r="A245" s="124" t="s">
        <v>174</v>
      </c>
      <c r="B245" s="6">
        <v>1</v>
      </c>
      <c r="C245" s="6">
        <v>2</v>
      </c>
      <c r="D245" s="6">
        <v>1</v>
      </c>
      <c r="E245" s="6">
        <v>1</v>
      </c>
      <c r="F245" s="6">
        <v>0</v>
      </c>
      <c r="G245" s="6">
        <v>0</v>
      </c>
      <c r="H245" s="44">
        <f t="shared" ref="H245:H247" si="28">SUM(B245:G245)</f>
        <v>5</v>
      </c>
    </row>
    <row r="246" spans="1:8" s="122" customFormat="1" ht="12.75" customHeight="1">
      <c r="A246" s="124" t="s">
        <v>175</v>
      </c>
      <c r="B246" s="6">
        <v>0</v>
      </c>
      <c r="C246" s="6">
        <v>2</v>
      </c>
      <c r="D246" s="6">
        <v>1</v>
      </c>
      <c r="E246" s="6">
        <v>1</v>
      </c>
      <c r="F246" s="6">
        <v>1</v>
      </c>
      <c r="G246" s="6">
        <v>0</v>
      </c>
      <c r="H246" s="44">
        <f t="shared" si="28"/>
        <v>5</v>
      </c>
    </row>
    <row r="247" spans="1:8" s="122" customFormat="1">
      <c r="A247" s="123" t="s">
        <v>43</v>
      </c>
      <c r="B247" s="6">
        <v>0</v>
      </c>
      <c r="C247" s="6">
        <v>0</v>
      </c>
      <c r="D247" s="6">
        <v>0</v>
      </c>
      <c r="E247" s="6">
        <v>0</v>
      </c>
      <c r="F247" s="6">
        <v>0</v>
      </c>
      <c r="G247" s="6">
        <v>0</v>
      </c>
      <c r="H247" s="44">
        <f t="shared" si="28"/>
        <v>0</v>
      </c>
    </row>
    <row r="248" spans="1:8" s="122" customFormat="1" ht="13.5" thickBot="1">
      <c r="A248" s="68" t="s">
        <v>169</v>
      </c>
      <c r="B248" s="42">
        <f>SUM(B244:B247)</f>
        <v>1</v>
      </c>
      <c r="C248" s="42">
        <f>SUM(C244:C247)</f>
        <v>5</v>
      </c>
      <c r="D248" s="42">
        <f>SUM(D244:D247)</f>
        <v>3</v>
      </c>
      <c r="E248" s="42">
        <f>SUM(E244:E247)</f>
        <v>3</v>
      </c>
      <c r="F248" s="42">
        <f>SUM(F244:F247)</f>
        <v>1</v>
      </c>
      <c r="G248" s="42">
        <f>SUM(G244:G247)</f>
        <v>0</v>
      </c>
      <c r="H248" s="43">
        <f>SUM(H244:H247)</f>
        <v>13</v>
      </c>
    </row>
    <row r="249" spans="1:8" s="122" customFormat="1">
      <c r="A249" s="34"/>
      <c r="B249" s="34"/>
      <c r="C249" s="34"/>
      <c r="D249" s="34"/>
      <c r="E249" s="34"/>
      <c r="F249" s="34"/>
      <c r="G249" s="34"/>
      <c r="H249" s="34"/>
    </row>
    <row r="250" spans="1:8" s="122" customFormat="1" ht="13.5" thickBot="1">
      <c r="A250" s="34"/>
      <c r="B250" s="34"/>
      <c r="C250" s="34"/>
      <c r="D250" s="34"/>
      <c r="E250" s="34"/>
      <c r="F250" s="34"/>
      <c r="G250" s="34"/>
      <c r="H250" s="34"/>
    </row>
    <row r="251" spans="1:8" s="122" customFormat="1" ht="13.5" customHeight="1" thickBot="1">
      <c r="A251" s="264" t="s">
        <v>707</v>
      </c>
      <c r="B251" s="265" t="s">
        <v>146</v>
      </c>
      <c r="C251" s="265" t="s">
        <v>146</v>
      </c>
      <c r="D251" s="265" t="s">
        <v>146</v>
      </c>
      <c r="E251" s="265" t="s">
        <v>146</v>
      </c>
      <c r="F251" s="265" t="s">
        <v>146</v>
      </c>
      <c r="G251" s="265" t="s">
        <v>146</v>
      </c>
      <c r="H251" s="266" t="s">
        <v>146</v>
      </c>
    </row>
    <row r="252" spans="1:8" s="122" customFormat="1" ht="30" customHeight="1">
      <c r="A252" s="117" t="s">
        <v>2</v>
      </c>
      <c r="B252" s="118" t="s">
        <v>699</v>
      </c>
      <c r="C252" s="118" t="s">
        <v>700</v>
      </c>
      <c r="D252" s="118" t="s">
        <v>701</v>
      </c>
      <c r="E252" s="118" t="s">
        <v>702</v>
      </c>
      <c r="F252" s="118" t="s">
        <v>703</v>
      </c>
      <c r="G252" s="118" t="s">
        <v>704</v>
      </c>
      <c r="H252" s="10" t="s">
        <v>4</v>
      </c>
    </row>
    <row r="253" spans="1:8" s="122" customFormat="1">
      <c r="A253" s="123" t="s">
        <v>27</v>
      </c>
      <c r="B253" s="6">
        <v>0</v>
      </c>
      <c r="C253" s="6">
        <v>1</v>
      </c>
      <c r="D253" s="6">
        <v>0</v>
      </c>
      <c r="E253" s="6">
        <v>0</v>
      </c>
      <c r="F253" s="6">
        <v>0</v>
      </c>
      <c r="G253" s="6">
        <v>0</v>
      </c>
      <c r="H253" s="44">
        <f>SUM(B253:G253)</f>
        <v>1</v>
      </c>
    </row>
    <row r="254" spans="1:8" s="122" customFormat="1" ht="12.75" customHeight="1">
      <c r="A254" s="124" t="s">
        <v>174</v>
      </c>
      <c r="B254" s="6">
        <v>2</v>
      </c>
      <c r="C254" s="6">
        <v>3</v>
      </c>
      <c r="D254" s="6">
        <v>0</v>
      </c>
      <c r="E254" s="6">
        <v>0</v>
      </c>
      <c r="F254" s="6">
        <v>0</v>
      </c>
      <c r="G254" s="6">
        <v>1</v>
      </c>
      <c r="H254" s="44">
        <f t="shared" ref="H254:H256" si="29">SUM(B254:G254)</f>
        <v>6</v>
      </c>
    </row>
    <row r="255" spans="1:8" s="122" customFormat="1" ht="12.75" customHeight="1">
      <c r="A255" s="124" t="s">
        <v>175</v>
      </c>
      <c r="B255" s="6">
        <v>3</v>
      </c>
      <c r="C255" s="6">
        <v>2</v>
      </c>
      <c r="D255" s="6">
        <v>0</v>
      </c>
      <c r="E255" s="6">
        <v>0</v>
      </c>
      <c r="F255" s="6">
        <v>0</v>
      </c>
      <c r="G255" s="6">
        <v>1</v>
      </c>
      <c r="H255" s="44">
        <f t="shared" si="29"/>
        <v>6</v>
      </c>
    </row>
    <row r="256" spans="1:8" s="122" customFormat="1">
      <c r="A256" s="123" t="s">
        <v>43</v>
      </c>
      <c r="B256" s="6">
        <v>2</v>
      </c>
      <c r="C256" s="6">
        <v>0</v>
      </c>
      <c r="D256" s="6">
        <v>0</v>
      </c>
      <c r="E256" s="6">
        <v>0</v>
      </c>
      <c r="F256" s="6">
        <v>0</v>
      </c>
      <c r="G256" s="6">
        <v>2</v>
      </c>
      <c r="H256" s="44">
        <f t="shared" si="29"/>
        <v>4</v>
      </c>
    </row>
    <row r="257" spans="1:10" s="122" customFormat="1" ht="13.5" thickBot="1">
      <c r="A257" s="68" t="s">
        <v>169</v>
      </c>
      <c r="B257" s="42">
        <f>SUM(B253:B256)</f>
        <v>7</v>
      </c>
      <c r="C257" s="42">
        <f>SUM(C253:C256)</f>
        <v>6</v>
      </c>
      <c r="D257" s="42">
        <f>SUM(D253:D256)</f>
        <v>0</v>
      </c>
      <c r="E257" s="42">
        <f>SUM(E253:E256)</f>
        <v>0</v>
      </c>
      <c r="F257" s="42">
        <f>SUM(F253:F256)</f>
        <v>0</v>
      </c>
      <c r="G257" s="42">
        <f>SUM(G253:G256)</f>
        <v>4</v>
      </c>
      <c r="H257" s="43">
        <f>SUM(H253:H256)</f>
        <v>17</v>
      </c>
    </row>
    <row r="258" spans="1:10" s="122" customFormat="1">
      <c r="A258" s="129"/>
      <c r="B258" s="129"/>
      <c r="C258" s="129"/>
      <c r="D258" s="129"/>
      <c r="E258" s="129"/>
      <c r="F258" s="129"/>
      <c r="G258" s="129"/>
      <c r="H258" s="129"/>
      <c r="I258" s="130"/>
      <c r="J258" s="4"/>
    </row>
    <row r="259" spans="1:10" s="122" customFormat="1" ht="13.5" thickBot="1">
      <c r="A259" s="129"/>
      <c r="B259" s="129"/>
      <c r="C259" s="129"/>
      <c r="D259" s="129"/>
      <c r="E259" s="129"/>
      <c r="F259" s="129"/>
      <c r="G259" s="129"/>
      <c r="H259" s="129"/>
      <c r="I259" s="130"/>
      <c r="J259" s="4"/>
    </row>
    <row r="260" spans="1:10" s="122" customFormat="1" ht="13.5" customHeight="1" thickBot="1">
      <c r="A260" s="264" t="s">
        <v>708</v>
      </c>
      <c r="B260" s="276"/>
      <c r="C260" s="276"/>
      <c r="D260" s="276"/>
      <c r="E260" s="276"/>
      <c r="F260" s="276"/>
      <c r="G260" s="276"/>
      <c r="H260" s="276"/>
      <c r="I260" s="277"/>
    </row>
    <row r="261" spans="1:10" s="122" customFormat="1" ht="30" customHeight="1">
      <c r="A261" s="117" t="s">
        <v>2</v>
      </c>
      <c r="B261" s="118" t="s">
        <v>287</v>
      </c>
      <c r="C261" s="118" t="s">
        <v>288</v>
      </c>
      <c r="D261" s="118" t="s">
        <v>289</v>
      </c>
      <c r="E261" s="118" t="s">
        <v>290</v>
      </c>
      <c r="F261" s="118" t="s">
        <v>291</v>
      </c>
      <c r="G261" s="118" t="s">
        <v>292</v>
      </c>
      <c r="H261" s="118" t="s">
        <v>293</v>
      </c>
      <c r="I261" s="10" t="s">
        <v>4</v>
      </c>
    </row>
    <row r="262" spans="1:10" s="122" customFormat="1">
      <c r="A262" s="123" t="s">
        <v>27</v>
      </c>
      <c r="B262" s="105">
        <v>0</v>
      </c>
      <c r="C262" s="105">
        <v>1</v>
      </c>
      <c r="D262" s="105">
        <v>1</v>
      </c>
      <c r="E262" s="105">
        <v>0</v>
      </c>
      <c r="F262" s="105">
        <v>1</v>
      </c>
      <c r="G262" s="105">
        <v>0</v>
      </c>
      <c r="H262" s="105">
        <v>0</v>
      </c>
      <c r="I262" s="44">
        <f>SUM(B262:H262)</f>
        <v>3</v>
      </c>
    </row>
    <row r="263" spans="1:10" s="122" customFormat="1" ht="12.75" customHeight="1">
      <c r="A263" s="124" t="s">
        <v>174</v>
      </c>
      <c r="B263" s="105">
        <v>1</v>
      </c>
      <c r="C263" s="105">
        <v>3</v>
      </c>
      <c r="D263" s="105">
        <v>1</v>
      </c>
      <c r="E263" s="105">
        <v>0</v>
      </c>
      <c r="F263" s="105">
        <v>1</v>
      </c>
      <c r="G263" s="105">
        <v>0</v>
      </c>
      <c r="H263" s="105">
        <v>0</v>
      </c>
      <c r="I263" s="44">
        <f t="shared" ref="I263:I265" si="30">SUM(B263:H263)</f>
        <v>6</v>
      </c>
    </row>
    <row r="264" spans="1:10" s="122" customFormat="1" ht="12.75" customHeight="1">
      <c r="A264" s="124" t="s">
        <v>175</v>
      </c>
      <c r="B264" s="105">
        <v>1</v>
      </c>
      <c r="C264" s="105">
        <v>2</v>
      </c>
      <c r="D264" s="105">
        <v>0</v>
      </c>
      <c r="E264" s="105">
        <v>0</v>
      </c>
      <c r="F264" s="105">
        <v>2</v>
      </c>
      <c r="G264" s="105">
        <v>0</v>
      </c>
      <c r="H264" s="105">
        <v>0</v>
      </c>
      <c r="I264" s="44">
        <f t="shared" si="30"/>
        <v>5</v>
      </c>
    </row>
    <row r="265" spans="1:10" s="122" customFormat="1">
      <c r="A265" s="123" t="s">
        <v>43</v>
      </c>
      <c r="B265" s="105">
        <v>1</v>
      </c>
      <c r="C265" s="105">
        <v>0</v>
      </c>
      <c r="D265" s="105">
        <v>0</v>
      </c>
      <c r="E265" s="105">
        <v>0</v>
      </c>
      <c r="F265" s="105">
        <v>2</v>
      </c>
      <c r="G265" s="105">
        <v>0</v>
      </c>
      <c r="H265" s="105">
        <v>0</v>
      </c>
      <c r="I265" s="44">
        <f t="shared" si="30"/>
        <v>3</v>
      </c>
    </row>
    <row r="266" spans="1:10" s="122" customFormat="1" ht="13.5" thickBot="1">
      <c r="A266" s="68" t="s">
        <v>169</v>
      </c>
      <c r="B266" s="42">
        <f>SUM(B262:B265)</f>
        <v>3</v>
      </c>
      <c r="C266" s="42">
        <f>SUM(C262:C265)</f>
        <v>6</v>
      </c>
      <c r="D266" s="42">
        <f>SUM(D262:D265)</f>
        <v>2</v>
      </c>
      <c r="E266" s="42">
        <f>SUM(E262:E265)</f>
        <v>0</v>
      </c>
      <c r="F266" s="42">
        <f>SUM(F262:F265)</f>
        <v>6</v>
      </c>
      <c r="G266" s="42">
        <f>SUM(G262:G265)</f>
        <v>0</v>
      </c>
      <c r="H266" s="42">
        <f>SUM(H262:H265)</f>
        <v>0</v>
      </c>
      <c r="I266" s="43">
        <f>SUM(I262:I265)</f>
        <v>17</v>
      </c>
    </row>
  </sheetData>
  <mergeCells count="32">
    <mergeCell ref="A18:J18"/>
    <mergeCell ref="A27:J27"/>
    <mergeCell ref="A36:J36"/>
    <mergeCell ref="A52:G52"/>
    <mergeCell ref="A61:G61"/>
    <mergeCell ref="A1:J1"/>
    <mergeCell ref="A7:J7"/>
    <mergeCell ref="A9:J9"/>
    <mergeCell ref="A45:G45"/>
    <mergeCell ref="A70:G70"/>
    <mergeCell ref="A88:G88"/>
    <mergeCell ref="A79:G79"/>
    <mergeCell ref="A95:G95"/>
    <mergeCell ref="A104:G104"/>
    <mergeCell ref="A113:G113"/>
    <mergeCell ref="A131:H131"/>
    <mergeCell ref="A122:G122"/>
    <mergeCell ref="A138:H138"/>
    <mergeCell ref="A147:H147"/>
    <mergeCell ref="A156:H156"/>
    <mergeCell ref="A183:H183"/>
    <mergeCell ref="A165:H165"/>
    <mergeCell ref="A190:H190"/>
    <mergeCell ref="A199:H199"/>
    <mergeCell ref="A208:H208"/>
    <mergeCell ref="A174:H174"/>
    <mergeCell ref="A226:H226"/>
    <mergeCell ref="A217:H217"/>
    <mergeCell ref="A233:H233"/>
    <mergeCell ref="A242:H242"/>
    <mergeCell ref="A251:H251"/>
    <mergeCell ref="A260:I260"/>
  </mergeCells>
  <phoneticPr fontId="0"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sheetPr codeName="Sheet98" enableFormatConditionsCalculation="0">
    <tabColor theme="0"/>
  </sheetPr>
  <dimension ref="A1:L117"/>
  <sheetViews>
    <sheetView workbookViewId="0">
      <pane ySplit="7" topLeftCell="A38" activePane="bottomLeft" state="frozen"/>
      <selection pane="bottomLeft" activeCell="A33" sqref="A33"/>
    </sheetView>
  </sheetViews>
  <sheetFormatPr defaultColWidth="8.85546875" defaultRowHeight="12.75"/>
  <cols>
    <col min="1" max="1" width="22.140625" style="9" bestFit="1" customWidth="1"/>
    <col min="2" max="2" width="13.5703125" style="9" bestFit="1" customWidth="1"/>
    <col min="3" max="8" width="12.42578125" style="9" bestFit="1" customWidth="1"/>
    <col min="9" max="9" width="12.140625" style="9" bestFit="1" customWidth="1"/>
    <col min="10" max="11" width="10" style="9" bestFit="1" customWidth="1"/>
    <col min="12" max="13" width="11.42578125" style="9" bestFit="1" customWidth="1"/>
    <col min="14" max="19" width="10.28515625" style="9" bestFit="1" customWidth="1"/>
    <col min="20" max="20" width="8.85546875" style="9"/>
    <col min="21" max="21" width="10.28515625" style="9" customWidth="1"/>
    <col min="22" max="22" width="8.85546875" style="9"/>
    <col min="23" max="23" width="10.28515625" style="9" customWidth="1"/>
    <col min="24" max="16384" width="8.85546875" style="9"/>
  </cols>
  <sheetData>
    <row r="1" spans="1:12" ht="35.1" customHeight="1" thickBot="1">
      <c r="A1" s="251" t="s">
        <v>318</v>
      </c>
      <c r="B1" s="260" t="s">
        <v>0</v>
      </c>
      <c r="C1" s="260" t="s">
        <v>0</v>
      </c>
      <c r="D1" s="260" t="s">
        <v>0</v>
      </c>
      <c r="E1" s="260" t="s">
        <v>0</v>
      </c>
      <c r="F1" s="260" t="s">
        <v>0</v>
      </c>
      <c r="G1" s="260" t="s">
        <v>0</v>
      </c>
      <c r="H1" s="260" t="s">
        <v>0</v>
      </c>
      <c r="I1" s="260" t="s">
        <v>0</v>
      </c>
      <c r="J1" s="260" t="s">
        <v>0</v>
      </c>
      <c r="K1" s="252"/>
      <c r="L1" s="262"/>
    </row>
    <row r="2" spans="1:12" ht="15.75" thickBot="1">
      <c r="A2" s="54"/>
      <c r="B2" s="54"/>
      <c r="C2" s="54"/>
      <c r="D2" s="54"/>
      <c r="E2" s="54"/>
      <c r="F2" s="54"/>
      <c r="G2" s="54"/>
      <c r="H2" s="54"/>
      <c r="I2" s="54"/>
      <c r="J2" s="54"/>
    </row>
    <row r="3" spans="1:12" ht="15.75" customHeight="1">
      <c r="A3" s="18"/>
      <c r="B3" s="71"/>
      <c r="C3" s="19"/>
      <c r="D3" s="17" t="s">
        <v>163</v>
      </c>
      <c r="E3" s="233" t="s">
        <v>164</v>
      </c>
      <c r="F3" s="54"/>
      <c r="G3" s="54"/>
      <c r="H3" s="54"/>
      <c r="I3" s="54"/>
      <c r="J3" s="54"/>
    </row>
    <row r="4" spans="1:12" ht="17.25" customHeight="1">
      <c r="A4" s="4"/>
      <c r="B4" s="20"/>
      <c r="C4" s="21"/>
      <c r="D4" s="17" t="s">
        <v>163</v>
      </c>
      <c r="E4" s="234" t="s">
        <v>165</v>
      </c>
      <c r="F4" s="54"/>
      <c r="G4" s="54"/>
      <c r="H4" s="54"/>
      <c r="I4" s="54"/>
      <c r="J4" s="54"/>
    </row>
    <row r="5" spans="1:12" ht="15" customHeight="1" thickBot="1">
      <c r="A5" s="4"/>
      <c r="B5" s="4"/>
      <c r="C5" s="6"/>
      <c r="D5" s="17" t="s">
        <v>163</v>
      </c>
      <c r="E5" s="235" t="s">
        <v>166</v>
      </c>
      <c r="F5" s="54"/>
      <c r="G5" s="54"/>
      <c r="H5" s="54"/>
      <c r="I5" s="54"/>
      <c r="J5" s="54"/>
    </row>
    <row r="6" spans="1:12" ht="23.25" thickBot="1">
      <c r="A6" s="4"/>
      <c r="B6" s="4"/>
      <c r="C6" s="53"/>
      <c r="D6" s="17"/>
      <c r="E6" s="63"/>
      <c r="F6" s="54"/>
      <c r="G6" s="54"/>
      <c r="H6" s="54"/>
      <c r="I6" s="54"/>
      <c r="J6" s="54"/>
    </row>
    <row r="7" spans="1:12" ht="32.25" customHeight="1" thickBot="1">
      <c r="A7" s="254" t="s">
        <v>147</v>
      </c>
      <c r="B7" s="278"/>
      <c r="C7" s="278"/>
      <c r="D7" s="278"/>
      <c r="E7" s="278"/>
      <c r="F7" s="278"/>
      <c r="G7" s="278"/>
      <c r="H7" s="278"/>
      <c r="I7" s="278"/>
      <c r="J7" s="278"/>
      <c r="K7" s="270"/>
      <c r="L7" s="262"/>
    </row>
    <row r="8" spans="1:12" s="34" customFormat="1" ht="13.5" thickBot="1">
      <c r="A8" s="75"/>
      <c r="B8" s="31"/>
      <c r="C8" s="31"/>
      <c r="D8" s="31"/>
      <c r="E8" s="31"/>
      <c r="F8" s="31"/>
      <c r="G8" s="31"/>
      <c r="H8" s="31"/>
      <c r="I8" s="31"/>
      <c r="J8" s="31"/>
      <c r="K8" s="28"/>
    </row>
    <row r="9" spans="1:12" s="122" customFormat="1" ht="13.5" thickBot="1">
      <c r="A9" s="264" t="s">
        <v>709</v>
      </c>
      <c r="B9" s="265" t="s">
        <v>148</v>
      </c>
      <c r="C9" s="265" t="s">
        <v>148</v>
      </c>
      <c r="D9" s="265" t="s">
        <v>148</v>
      </c>
      <c r="E9" s="265" t="s">
        <v>148</v>
      </c>
      <c r="F9" s="265" t="s">
        <v>148</v>
      </c>
      <c r="G9" s="265" t="s">
        <v>148</v>
      </c>
      <c r="H9" s="265" t="s">
        <v>148</v>
      </c>
      <c r="I9" s="265" t="s">
        <v>148</v>
      </c>
      <c r="J9" s="266" t="s">
        <v>148</v>
      </c>
    </row>
    <row r="10" spans="1:12" s="122" customFormat="1" ht="30" customHeight="1">
      <c r="A10" s="117" t="s">
        <v>2</v>
      </c>
      <c r="B10" s="118" t="s">
        <v>710</v>
      </c>
      <c r="C10" s="118" t="s">
        <v>711</v>
      </c>
      <c r="D10" s="118" t="s">
        <v>712</v>
      </c>
      <c r="E10" s="118" t="s">
        <v>713</v>
      </c>
      <c r="F10" s="118" t="s">
        <v>714</v>
      </c>
      <c r="G10" s="118" t="s">
        <v>715</v>
      </c>
      <c r="H10" s="118" t="s">
        <v>716</v>
      </c>
      <c r="I10" s="118" t="s">
        <v>149</v>
      </c>
      <c r="J10" s="10" t="s">
        <v>4</v>
      </c>
    </row>
    <row r="11" spans="1:12" s="122" customFormat="1">
      <c r="A11" s="123" t="s">
        <v>27</v>
      </c>
      <c r="B11" s="6">
        <v>0</v>
      </c>
      <c r="C11" s="6">
        <v>0</v>
      </c>
      <c r="D11" s="6">
        <v>2</v>
      </c>
      <c r="E11" s="6">
        <v>0</v>
      </c>
      <c r="F11" s="6">
        <v>0</v>
      </c>
      <c r="G11" s="6">
        <v>0</v>
      </c>
      <c r="H11" s="6">
        <v>1</v>
      </c>
      <c r="I11" s="6">
        <v>0</v>
      </c>
      <c r="J11" s="44">
        <f>SUM(B11:I11)</f>
        <v>3</v>
      </c>
    </row>
    <row r="12" spans="1:12" s="122" customFormat="1" ht="12.75" customHeight="1">
      <c r="A12" s="123" t="s">
        <v>28</v>
      </c>
      <c r="B12" s="6">
        <v>0</v>
      </c>
      <c r="C12" s="6">
        <v>0</v>
      </c>
      <c r="D12" s="6">
        <v>0</v>
      </c>
      <c r="E12" s="6">
        <v>0</v>
      </c>
      <c r="F12" s="6">
        <v>4</v>
      </c>
      <c r="G12" s="6">
        <v>6</v>
      </c>
      <c r="H12" s="6">
        <v>2</v>
      </c>
      <c r="I12" s="6">
        <v>1</v>
      </c>
      <c r="J12" s="44">
        <f t="shared" ref="J12:J14" si="0">SUM(B12:I12)</f>
        <v>13</v>
      </c>
    </row>
    <row r="13" spans="1:12" s="122" customFormat="1" ht="12.75" customHeight="1">
      <c r="A13" s="123" t="s">
        <v>29</v>
      </c>
      <c r="B13" s="6">
        <v>0</v>
      </c>
      <c r="C13" s="6">
        <v>0</v>
      </c>
      <c r="D13" s="6">
        <v>0</v>
      </c>
      <c r="E13" s="6">
        <v>1</v>
      </c>
      <c r="F13" s="6">
        <v>6</v>
      </c>
      <c r="G13" s="6">
        <v>4</v>
      </c>
      <c r="H13" s="6">
        <v>0</v>
      </c>
      <c r="I13" s="6">
        <v>1</v>
      </c>
      <c r="J13" s="44">
        <f t="shared" si="0"/>
        <v>12</v>
      </c>
    </row>
    <row r="14" spans="1:12" s="122" customFormat="1" ht="12.75" customHeight="1">
      <c r="A14" s="123" t="s">
        <v>43</v>
      </c>
      <c r="B14" s="6">
        <v>1</v>
      </c>
      <c r="C14" s="6">
        <v>1</v>
      </c>
      <c r="D14" s="6">
        <v>1</v>
      </c>
      <c r="E14" s="6">
        <v>2</v>
      </c>
      <c r="F14" s="6">
        <v>0</v>
      </c>
      <c r="G14" s="6">
        <v>1</v>
      </c>
      <c r="H14" s="6">
        <v>0</v>
      </c>
      <c r="I14" s="6">
        <v>1</v>
      </c>
      <c r="J14" s="44">
        <f t="shared" si="0"/>
        <v>7</v>
      </c>
    </row>
    <row r="15" spans="1:12" s="122" customFormat="1" ht="13.5" thickBot="1">
      <c r="A15" s="68" t="s">
        <v>169</v>
      </c>
      <c r="B15" s="42">
        <f>SUM(B11:B14)</f>
        <v>1</v>
      </c>
      <c r="C15" s="42">
        <f>SUM(C11:C14)</f>
        <v>1</v>
      </c>
      <c r="D15" s="42">
        <f>SUM(D11:D14)</f>
        <v>3</v>
      </c>
      <c r="E15" s="42">
        <f>SUM(E11:E14)</f>
        <v>3</v>
      </c>
      <c r="F15" s="42">
        <f>SUM(F11:F14)</f>
        <v>10</v>
      </c>
      <c r="G15" s="42">
        <f>SUM(G11:G14)</f>
        <v>11</v>
      </c>
      <c r="H15" s="42">
        <f>SUM(H11:H14)</f>
        <v>3</v>
      </c>
      <c r="I15" s="42">
        <f>SUM(I11:I14)</f>
        <v>3</v>
      </c>
      <c r="J15" s="43">
        <f>SUM(J11:J14)</f>
        <v>35</v>
      </c>
    </row>
    <row r="16" spans="1:12" s="34" customFormat="1">
      <c r="A16" s="75"/>
      <c r="B16" s="31"/>
      <c r="C16" s="31"/>
      <c r="D16" s="31"/>
      <c r="E16" s="31"/>
      <c r="F16" s="31"/>
      <c r="G16" s="31"/>
      <c r="H16" s="31"/>
      <c r="I16" s="31"/>
      <c r="J16" s="31"/>
      <c r="K16" s="28"/>
    </row>
    <row r="17" spans="1:11" s="34" customFormat="1" ht="13.5" thickBot="1">
      <c r="A17" s="75"/>
      <c r="B17" s="31"/>
      <c r="C17" s="31"/>
      <c r="D17" s="31"/>
      <c r="E17" s="31"/>
      <c r="F17" s="31"/>
      <c r="G17" s="31"/>
      <c r="H17" s="31"/>
      <c r="I17" s="31"/>
      <c r="J17" s="31"/>
      <c r="K17" s="28"/>
    </row>
    <row r="18" spans="1:11" s="122" customFormat="1" ht="13.5" thickBot="1">
      <c r="A18" s="264" t="s">
        <v>717</v>
      </c>
      <c r="B18" s="265" t="s">
        <v>148</v>
      </c>
      <c r="C18" s="265" t="s">
        <v>148</v>
      </c>
      <c r="D18" s="265" t="s">
        <v>148</v>
      </c>
      <c r="E18" s="265" t="s">
        <v>148</v>
      </c>
      <c r="F18" s="265" t="s">
        <v>148</v>
      </c>
      <c r="G18" s="265" t="s">
        <v>148</v>
      </c>
      <c r="H18" s="265" t="s">
        <v>148</v>
      </c>
      <c r="I18" s="265" t="s">
        <v>148</v>
      </c>
      <c r="J18" s="266" t="s">
        <v>148</v>
      </c>
    </row>
    <row r="19" spans="1:11" s="122" customFormat="1" ht="30" customHeight="1">
      <c r="A19" s="117" t="s">
        <v>2</v>
      </c>
      <c r="B19" s="118" t="s">
        <v>710</v>
      </c>
      <c r="C19" s="118" t="s">
        <v>711</v>
      </c>
      <c r="D19" s="118" t="s">
        <v>712</v>
      </c>
      <c r="E19" s="118" t="s">
        <v>713</v>
      </c>
      <c r="F19" s="118" t="s">
        <v>714</v>
      </c>
      <c r="G19" s="118" t="s">
        <v>715</v>
      </c>
      <c r="H19" s="118" t="s">
        <v>716</v>
      </c>
      <c r="I19" s="118" t="s">
        <v>149</v>
      </c>
      <c r="J19" s="10" t="s">
        <v>4</v>
      </c>
    </row>
    <row r="20" spans="1:11" s="122" customFormat="1">
      <c r="A20" s="123" t="s">
        <v>27</v>
      </c>
      <c r="B20" s="6">
        <v>0</v>
      </c>
      <c r="C20" s="6">
        <v>2</v>
      </c>
      <c r="D20" s="6">
        <v>1</v>
      </c>
      <c r="E20" s="6">
        <v>1</v>
      </c>
      <c r="F20" s="6">
        <v>0</v>
      </c>
      <c r="G20" s="6">
        <v>0</v>
      </c>
      <c r="H20" s="6">
        <v>0</v>
      </c>
      <c r="I20" s="6">
        <v>0</v>
      </c>
      <c r="J20" s="44">
        <f>SUM(B20:I20)</f>
        <v>4</v>
      </c>
    </row>
    <row r="21" spans="1:11" s="122" customFormat="1" ht="12.75" customHeight="1">
      <c r="A21" s="124" t="s">
        <v>174</v>
      </c>
      <c r="B21" s="6">
        <v>0</v>
      </c>
      <c r="C21" s="6">
        <v>0</v>
      </c>
      <c r="D21" s="6">
        <v>0</v>
      </c>
      <c r="E21" s="6">
        <v>0</v>
      </c>
      <c r="F21" s="6">
        <v>0</v>
      </c>
      <c r="G21" s="6">
        <v>6</v>
      </c>
      <c r="H21" s="6">
        <v>3</v>
      </c>
      <c r="I21" s="6">
        <v>2</v>
      </c>
      <c r="J21" s="44">
        <f t="shared" ref="J21:J23" si="1">SUM(B21:I21)</f>
        <v>11</v>
      </c>
    </row>
    <row r="22" spans="1:11" s="122" customFormat="1" ht="12.75" customHeight="1">
      <c r="A22" s="124" t="s">
        <v>175</v>
      </c>
      <c r="B22" s="6">
        <v>0</v>
      </c>
      <c r="C22" s="6">
        <v>0</v>
      </c>
      <c r="D22" s="6">
        <v>0</v>
      </c>
      <c r="E22" s="6">
        <v>3</v>
      </c>
      <c r="F22" s="6">
        <v>4</v>
      </c>
      <c r="G22" s="6">
        <v>2</v>
      </c>
      <c r="H22" s="6">
        <v>0</v>
      </c>
      <c r="I22" s="6">
        <v>2</v>
      </c>
      <c r="J22" s="44">
        <f t="shared" si="1"/>
        <v>11</v>
      </c>
    </row>
    <row r="23" spans="1:11" s="122" customFormat="1" ht="12.75" customHeight="1">
      <c r="A23" s="123" t="s">
        <v>43</v>
      </c>
      <c r="B23" s="6">
        <v>1</v>
      </c>
      <c r="C23" s="6">
        <v>0</v>
      </c>
      <c r="D23" s="6">
        <v>0</v>
      </c>
      <c r="E23" s="6">
        <v>0</v>
      </c>
      <c r="F23" s="6">
        <v>0</v>
      </c>
      <c r="G23" s="6">
        <v>1</v>
      </c>
      <c r="H23" s="6">
        <v>0</v>
      </c>
      <c r="I23" s="6">
        <v>0</v>
      </c>
      <c r="J23" s="44">
        <f t="shared" si="1"/>
        <v>2</v>
      </c>
    </row>
    <row r="24" spans="1:11" s="122" customFormat="1" ht="13.5" thickBot="1">
      <c r="A24" s="68" t="s">
        <v>169</v>
      </c>
      <c r="B24" s="42">
        <f>SUM(B20:B23)</f>
        <v>1</v>
      </c>
      <c r="C24" s="42">
        <f>SUM(C20:C23)</f>
        <v>2</v>
      </c>
      <c r="D24" s="42">
        <f>SUM(D20:D23)</f>
        <v>1</v>
      </c>
      <c r="E24" s="42">
        <f>SUM(E20:E23)</f>
        <v>4</v>
      </c>
      <c r="F24" s="42">
        <f>SUM(F20:F23)</f>
        <v>4</v>
      </c>
      <c r="G24" s="42">
        <f>SUM(G20:G23)</f>
        <v>9</v>
      </c>
      <c r="H24" s="42">
        <f>SUM(H20:H23)</f>
        <v>3</v>
      </c>
      <c r="I24" s="42">
        <f>SUM(I20:I23)</f>
        <v>4</v>
      </c>
      <c r="J24" s="43">
        <f>SUM(J20:J23)</f>
        <v>28</v>
      </c>
    </row>
    <row r="25" spans="1:11" s="34" customFormat="1">
      <c r="A25" s="75"/>
      <c r="B25" s="31"/>
      <c r="C25" s="31"/>
      <c r="D25" s="31"/>
      <c r="E25" s="31"/>
      <c r="F25" s="31"/>
      <c r="G25" s="31"/>
      <c r="H25" s="31"/>
      <c r="I25" s="31"/>
      <c r="J25" s="31"/>
      <c r="K25" s="28"/>
    </row>
    <row r="26" spans="1:11" s="34" customFormat="1" ht="13.5" thickBot="1">
      <c r="A26" s="75"/>
      <c r="B26" s="31"/>
      <c r="C26" s="31"/>
      <c r="D26" s="31"/>
      <c r="E26" s="31"/>
      <c r="F26" s="31"/>
      <c r="G26" s="31"/>
      <c r="H26" s="31"/>
      <c r="I26" s="31"/>
      <c r="J26" s="31"/>
      <c r="K26" s="28"/>
    </row>
    <row r="27" spans="1:11" s="122" customFormat="1" ht="13.5" thickBot="1">
      <c r="A27" s="264" t="s">
        <v>718</v>
      </c>
      <c r="B27" s="265" t="s">
        <v>148</v>
      </c>
      <c r="C27" s="265" t="s">
        <v>148</v>
      </c>
      <c r="D27" s="265" t="s">
        <v>148</v>
      </c>
      <c r="E27" s="265" t="s">
        <v>148</v>
      </c>
      <c r="F27" s="265" t="s">
        <v>148</v>
      </c>
      <c r="G27" s="265" t="s">
        <v>148</v>
      </c>
      <c r="H27" s="265" t="s">
        <v>148</v>
      </c>
      <c r="I27" s="265" t="s">
        <v>148</v>
      </c>
      <c r="J27" s="266" t="s">
        <v>148</v>
      </c>
    </row>
    <row r="28" spans="1:11" s="122" customFormat="1" ht="30" customHeight="1">
      <c r="A28" s="117" t="s">
        <v>2</v>
      </c>
      <c r="B28" s="118" t="s">
        <v>710</v>
      </c>
      <c r="C28" s="118" t="s">
        <v>711</v>
      </c>
      <c r="D28" s="118" t="s">
        <v>712</v>
      </c>
      <c r="E28" s="118" t="s">
        <v>713</v>
      </c>
      <c r="F28" s="118" t="s">
        <v>714</v>
      </c>
      <c r="G28" s="118" t="s">
        <v>715</v>
      </c>
      <c r="H28" s="118" t="s">
        <v>716</v>
      </c>
      <c r="I28" s="118" t="s">
        <v>149</v>
      </c>
      <c r="J28" s="10" t="s">
        <v>4</v>
      </c>
    </row>
    <row r="29" spans="1:11" s="122" customFormat="1">
      <c r="A29" s="123" t="s">
        <v>27</v>
      </c>
      <c r="B29" s="6">
        <v>0</v>
      </c>
      <c r="C29" s="6">
        <v>0</v>
      </c>
      <c r="D29" s="6">
        <v>2</v>
      </c>
      <c r="E29" s="6">
        <v>0</v>
      </c>
      <c r="F29" s="6">
        <v>2</v>
      </c>
      <c r="G29" s="6">
        <v>0</v>
      </c>
      <c r="H29" s="6">
        <v>0</v>
      </c>
      <c r="I29" s="6">
        <v>0</v>
      </c>
      <c r="J29" s="44">
        <f>SUM(B29:I29)</f>
        <v>4</v>
      </c>
    </row>
    <row r="30" spans="1:11" s="122" customFormat="1" ht="12.75" customHeight="1">
      <c r="A30" s="124" t="s">
        <v>174</v>
      </c>
      <c r="B30" s="6">
        <v>1</v>
      </c>
      <c r="C30" s="6">
        <v>1</v>
      </c>
      <c r="D30" s="6">
        <v>0</v>
      </c>
      <c r="E30" s="6">
        <v>3</v>
      </c>
      <c r="F30" s="6">
        <v>4</v>
      </c>
      <c r="G30" s="6">
        <v>5</v>
      </c>
      <c r="H30" s="6">
        <v>3</v>
      </c>
      <c r="I30" s="6">
        <v>4</v>
      </c>
      <c r="J30" s="44">
        <f t="shared" ref="J30:J32" si="2">SUM(B30:I30)</f>
        <v>21</v>
      </c>
    </row>
    <row r="31" spans="1:11" s="122" customFormat="1" ht="12.75" customHeight="1">
      <c r="A31" s="124" t="s">
        <v>175</v>
      </c>
      <c r="B31" s="6">
        <v>0</v>
      </c>
      <c r="C31" s="6">
        <v>0</v>
      </c>
      <c r="D31" s="6">
        <v>0</v>
      </c>
      <c r="E31" s="6">
        <v>2</v>
      </c>
      <c r="F31" s="6">
        <v>1</v>
      </c>
      <c r="G31" s="6">
        <v>2</v>
      </c>
      <c r="H31" s="6">
        <v>1</v>
      </c>
      <c r="I31" s="6">
        <v>0</v>
      </c>
      <c r="J31" s="44">
        <f t="shared" si="2"/>
        <v>6</v>
      </c>
    </row>
    <row r="32" spans="1:11" s="122" customFormat="1" ht="12.75" customHeight="1">
      <c r="A32" s="123" t="s">
        <v>43</v>
      </c>
      <c r="B32" s="6">
        <v>3</v>
      </c>
      <c r="C32" s="6">
        <v>2</v>
      </c>
      <c r="D32" s="6">
        <v>1</v>
      </c>
      <c r="E32" s="6">
        <v>2</v>
      </c>
      <c r="F32" s="6">
        <v>0</v>
      </c>
      <c r="G32" s="6">
        <v>0</v>
      </c>
      <c r="H32" s="6">
        <v>0</v>
      </c>
      <c r="I32" s="6">
        <v>1</v>
      </c>
      <c r="J32" s="44">
        <f t="shared" si="2"/>
        <v>9</v>
      </c>
    </row>
    <row r="33" spans="1:10" s="122" customFormat="1" ht="13.5" thickBot="1">
      <c r="A33" s="68" t="s">
        <v>169</v>
      </c>
      <c r="B33" s="42">
        <f>SUM(B29:B32)</f>
        <v>4</v>
      </c>
      <c r="C33" s="42">
        <f>SUM(C29:C32)</f>
        <v>3</v>
      </c>
      <c r="D33" s="42">
        <f>SUM(D29:D32)</f>
        <v>3</v>
      </c>
      <c r="E33" s="42">
        <f>SUM(E29:E32)</f>
        <v>7</v>
      </c>
      <c r="F33" s="42">
        <f>SUM(F29:F32)</f>
        <v>7</v>
      </c>
      <c r="G33" s="42">
        <f>SUM(G29:G32)</f>
        <v>7</v>
      </c>
      <c r="H33" s="42">
        <f>SUM(H29:H32)</f>
        <v>4</v>
      </c>
      <c r="I33" s="42">
        <f>SUM(I29:I32)</f>
        <v>5</v>
      </c>
      <c r="J33" s="43">
        <f>SUM(J29:J32)</f>
        <v>40</v>
      </c>
    </row>
    <row r="34" spans="1:10" s="122" customFormat="1"/>
    <row r="35" spans="1:10" s="122" customFormat="1" ht="13.5" thickBot="1"/>
    <row r="36" spans="1:10" s="122" customFormat="1" ht="13.5" thickBot="1">
      <c r="A36" s="264" t="s">
        <v>719</v>
      </c>
      <c r="B36" s="265" t="s">
        <v>148</v>
      </c>
      <c r="C36" s="265" t="s">
        <v>148</v>
      </c>
      <c r="D36" s="265" t="s">
        <v>148</v>
      </c>
      <c r="E36" s="265" t="s">
        <v>148</v>
      </c>
      <c r="F36" s="265" t="s">
        <v>148</v>
      </c>
      <c r="G36" s="265" t="s">
        <v>148</v>
      </c>
      <c r="H36" s="265" t="s">
        <v>148</v>
      </c>
      <c r="I36" s="265" t="s">
        <v>148</v>
      </c>
      <c r="J36" s="266" t="s">
        <v>148</v>
      </c>
    </row>
    <row r="37" spans="1:10" s="122" customFormat="1" ht="30" customHeight="1">
      <c r="A37" s="117" t="s">
        <v>2</v>
      </c>
      <c r="B37" s="118" t="s">
        <v>294</v>
      </c>
      <c r="C37" s="118" t="s">
        <v>295</v>
      </c>
      <c r="D37" s="118" t="s">
        <v>296</v>
      </c>
      <c r="E37" s="118" t="s">
        <v>297</v>
      </c>
      <c r="F37" s="118" t="s">
        <v>298</v>
      </c>
      <c r="G37" s="118" t="s">
        <v>299</v>
      </c>
      <c r="H37" s="118" t="s">
        <v>300</v>
      </c>
      <c r="I37" s="118" t="s">
        <v>149</v>
      </c>
      <c r="J37" s="10" t="s">
        <v>4</v>
      </c>
    </row>
    <row r="38" spans="1:10" s="122" customFormat="1">
      <c r="A38" s="123" t="s">
        <v>27</v>
      </c>
      <c r="B38" s="105">
        <v>0</v>
      </c>
      <c r="C38" s="105">
        <v>0</v>
      </c>
      <c r="D38" s="105">
        <v>1</v>
      </c>
      <c r="E38" s="105">
        <v>0</v>
      </c>
      <c r="F38" s="105">
        <v>0</v>
      </c>
      <c r="G38" s="105">
        <v>1</v>
      </c>
      <c r="H38" s="105">
        <v>0</v>
      </c>
      <c r="I38" s="105">
        <v>0</v>
      </c>
      <c r="J38" s="44">
        <f>SUM(B38:I38)</f>
        <v>2</v>
      </c>
    </row>
    <row r="39" spans="1:10" s="122" customFormat="1" ht="12.75" customHeight="1">
      <c r="A39" s="124" t="s">
        <v>174</v>
      </c>
      <c r="B39" s="105">
        <v>0</v>
      </c>
      <c r="C39" s="105">
        <v>1</v>
      </c>
      <c r="D39" s="105">
        <v>1</v>
      </c>
      <c r="E39" s="105">
        <v>2</v>
      </c>
      <c r="F39" s="105">
        <v>1</v>
      </c>
      <c r="G39" s="105">
        <v>6</v>
      </c>
      <c r="H39" s="105">
        <v>2</v>
      </c>
      <c r="I39" s="105">
        <v>1</v>
      </c>
      <c r="J39" s="44">
        <f t="shared" ref="J39:J41" si="3">SUM(B39:I39)</f>
        <v>14</v>
      </c>
    </row>
    <row r="40" spans="1:10" s="122" customFormat="1" ht="12.75" customHeight="1">
      <c r="A40" s="124" t="s">
        <v>175</v>
      </c>
      <c r="B40" s="105">
        <v>1</v>
      </c>
      <c r="C40" s="105">
        <v>1</v>
      </c>
      <c r="D40" s="105">
        <v>0</v>
      </c>
      <c r="E40" s="105">
        <v>2</v>
      </c>
      <c r="F40" s="105">
        <v>3</v>
      </c>
      <c r="G40" s="105">
        <v>1</v>
      </c>
      <c r="H40" s="105">
        <v>1</v>
      </c>
      <c r="I40" s="105">
        <v>0</v>
      </c>
      <c r="J40" s="44">
        <f t="shared" si="3"/>
        <v>9</v>
      </c>
    </row>
    <row r="41" spans="1:10" s="122" customFormat="1" ht="12.75" customHeight="1">
      <c r="A41" s="123" t="s">
        <v>43</v>
      </c>
      <c r="B41" s="105">
        <v>1</v>
      </c>
      <c r="C41" s="105">
        <v>1</v>
      </c>
      <c r="D41" s="105">
        <v>1</v>
      </c>
      <c r="E41" s="105">
        <v>0</v>
      </c>
      <c r="F41" s="105">
        <v>1</v>
      </c>
      <c r="G41" s="105">
        <v>0</v>
      </c>
      <c r="H41" s="105">
        <v>1</v>
      </c>
      <c r="I41" s="105">
        <v>0</v>
      </c>
      <c r="J41" s="44">
        <f t="shared" si="3"/>
        <v>5</v>
      </c>
    </row>
    <row r="42" spans="1:10" s="122" customFormat="1" ht="13.5" thickBot="1">
      <c r="A42" s="68" t="s">
        <v>169</v>
      </c>
      <c r="B42" s="42">
        <f>SUM(B38:B41)</f>
        <v>2</v>
      </c>
      <c r="C42" s="42">
        <f>SUM(C38:C41)</f>
        <v>3</v>
      </c>
      <c r="D42" s="42">
        <f>SUM(D38:D41)</f>
        <v>3</v>
      </c>
      <c r="E42" s="42">
        <f>SUM(E38:E41)</f>
        <v>4</v>
      </c>
      <c r="F42" s="42">
        <f>SUM(F38:F41)</f>
        <v>5</v>
      </c>
      <c r="G42" s="42">
        <f>SUM(G38:G41)</f>
        <v>8</v>
      </c>
      <c r="H42" s="42">
        <f>SUM(H38:H41)</f>
        <v>4</v>
      </c>
      <c r="I42" s="42">
        <f>SUM(I38:I41)</f>
        <v>1</v>
      </c>
      <c r="J42" s="43">
        <f>SUM(J38:J41)</f>
        <v>30</v>
      </c>
    </row>
    <row r="43" spans="1:10" s="122" customFormat="1"/>
    <row r="44" spans="1:10" s="122" customFormat="1" ht="13.5" thickBot="1"/>
    <row r="45" spans="1:10" s="122" customFormat="1" ht="13.5" thickBot="1">
      <c r="A45" s="264" t="s">
        <v>720</v>
      </c>
      <c r="B45" s="276"/>
      <c r="C45" s="276"/>
      <c r="D45" s="276"/>
      <c r="E45" s="276"/>
      <c r="F45" s="276"/>
      <c r="G45" s="276"/>
      <c r="H45" s="276"/>
      <c r="I45" s="276"/>
      <c r="J45" s="277"/>
    </row>
    <row r="46" spans="1:10" s="122" customFormat="1" ht="30" customHeight="1">
      <c r="A46" s="166" t="s">
        <v>2</v>
      </c>
      <c r="B46" s="118" t="s">
        <v>721</v>
      </c>
      <c r="C46" s="118" t="s">
        <v>722</v>
      </c>
      <c r="D46" s="118" t="s">
        <v>723</v>
      </c>
      <c r="E46" s="118" t="s">
        <v>724</v>
      </c>
      <c r="F46" s="118" t="s">
        <v>725</v>
      </c>
      <c r="G46" s="118" t="s">
        <v>726</v>
      </c>
      <c r="H46" s="118" t="s">
        <v>727</v>
      </c>
      <c r="I46" s="118" t="s">
        <v>728</v>
      </c>
      <c r="J46" s="10" t="s">
        <v>4</v>
      </c>
    </row>
    <row r="47" spans="1:10" s="122" customFormat="1">
      <c r="A47" s="123" t="s">
        <v>27</v>
      </c>
      <c r="B47" s="6">
        <v>0</v>
      </c>
      <c r="C47" s="6">
        <v>0</v>
      </c>
      <c r="D47" s="6">
        <v>1</v>
      </c>
      <c r="E47" s="6">
        <v>2</v>
      </c>
      <c r="F47" s="6">
        <v>1</v>
      </c>
      <c r="G47" s="6">
        <v>0</v>
      </c>
      <c r="H47" s="6">
        <v>0</v>
      </c>
      <c r="I47" s="6">
        <v>1</v>
      </c>
      <c r="J47" s="44">
        <f>SUM(B47:I47)</f>
        <v>5</v>
      </c>
    </row>
    <row r="48" spans="1:10" s="122" customFormat="1">
      <c r="A48" s="123" t="s">
        <v>331</v>
      </c>
      <c r="B48" s="6">
        <v>3</v>
      </c>
      <c r="C48" s="6">
        <v>0</v>
      </c>
      <c r="D48" s="6">
        <v>3</v>
      </c>
      <c r="E48" s="6">
        <v>7</v>
      </c>
      <c r="F48" s="6">
        <v>2</v>
      </c>
      <c r="G48" s="6">
        <v>6</v>
      </c>
      <c r="H48" s="6">
        <v>5</v>
      </c>
      <c r="I48" s="6">
        <v>6</v>
      </c>
      <c r="J48" s="44">
        <f t="shared" ref="J48:J50" si="4">SUM(B48:I48)</f>
        <v>32</v>
      </c>
    </row>
    <row r="49" spans="1:11" s="122" customFormat="1">
      <c r="A49" s="123" t="s">
        <v>30</v>
      </c>
      <c r="B49" s="6">
        <v>1</v>
      </c>
      <c r="C49" s="6">
        <v>4</v>
      </c>
      <c r="D49" s="6">
        <v>0</v>
      </c>
      <c r="E49" s="6">
        <v>2</v>
      </c>
      <c r="F49" s="6">
        <v>4</v>
      </c>
      <c r="G49" s="6">
        <v>1</v>
      </c>
      <c r="H49" s="6">
        <v>0</v>
      </c>
      <c r="I49" s="6">
        <v>2</v>
      </c>
      <c r="J49" s="44">
        <f t="shared" si="4"/>
        <v>14</v>
      </c>
    </row>
    <row r="50" spans="1:11" s="122" customFormat="1">
      <c r="A50" s="123" t="s">
        <v>43</v>
      </c>
      <c r="B50" s="6">
        <v>0</v>
      </c>
      <c r="C50" s="6">
        <v>0</v>
      </c>
      <c r="D50" s="6">
        <v>1</v>
      </c>
      <c r="E50" s="6">
        <v>0</v>
      </c>
      <c r="F50" s="6">
        <v>2</v>
      </c>
      <c r="G50" s="6">
        <v>1</v>
      </c>
      <c r="H50" s="6">
        <v>0</v>
      </c>
      <c r="I50" s="6">
        <v>3</v>
      </c>
      <c r="J50" s="44">
        <f t="shared" si="4"/>
        <v>7</v>
      </c>
    </row>
    <row r="51" spans="1:11" s="122" customFormat="1">
      <c r="A51" s="219" t="s">
        <v>157</v>
      </c>
      <c r="B51" s="40">
        <f>SUM(B47:B50)</f>
        <v>4</v>
      </c>
      <c r="C51" s="40">
        <f t="shared" ref="C51:I51" si="5">SUM(C47:C50)</f>
        <v>4</v>
      </c>
      <c r="D51" s="40">
        <f t="shared" si="5"/>
        <v>5</v>
      </c>
      <c r="E51" s="40">
        <f t="shared" si="5"/>
        <v>11</v>
      </c>
      <c r="F51" s="40">
        <f t="shared" si="5"/>
        <v>9</v>
      </c>
      <c r="G51" s="40">
        <f t="shared" si="5"/>
        <v>8</v>
      </c>
      <c r="H51" s="40">
        <f t="shared" si="5"/>
        <v>5</v>
      </c>
      <c r="I51" s="40">
        <f t="shared" si="5"/>
        <v>12</v>
      </c>
      <c r="J51" s="220">
        <f>SUM(J47:J50)</f>
        <v>58</v>
      </c>
    </row>
    <row r="52" spans="1:11" s="122" customFormat="1" ht="13.5" thickBot="1">
      <c r="A52" s="221" t="s">
        <v>152</v>
      </c>
      <c r="B52" s="187">
        <v>2.5</v>
      </c>
      <c r="C52" s="187">
        <v>6.25</v>
      </c>
      <c r="D52" s="187">
        <v>8.75</v>
      </c>
      <c r="E52" s="187">
        <v>11.25</v>
      </c>
      <c r="F52" s="187">
        <v>13.75</v>
      </c>
      <c r="G52" s="187">
        <v>16.25</v>
      </c>
      <c r="H52" s="187">
        <v>18.75</v>
      </c>
      <c r="I52" s="187">
        <v>22.5</v>
      </c>
      <c r="J52" s="222"/>
    </row>
    <row r="53" spans="1:11" s="122" customFormat="1"/>
    <row r="54" spans="1:11" s="122" customFormat="1" ht="13.5" thickBot="1"/>
    <row r="55" spans="1:11" s="122" customFormat="1" ht="13.5" thickBot="1">
      <c r="A55" s="264" t="s">
        <v>729</v>
      </c>
      <c r="B55" s="265" t="s">
        <v>150</v>
      </c>
      <c r="C55" s="265" t="s">
        <v>150</v>
      </c>
      <c r="D55" s="265" t="s">
        <v>150</v>
      </c>
      <c r="E55" s="265" t="s">
        <v>150</v>
      </c>
      <c r="F55" s="265" t="s">
        <v>150</v>
      </c>
      <c r="G55" s="265" t="s">
        <v>150</v>
      </c>
      <c r="H55" s="265" t="s">
        <v>150</v>
      </c>
      <c r="I55" s="265" t="s">
        <v>150</v>
      </c>
      <c r="J55" s="265" t="s">
        <v>150</v>
      </c>
      <c r="K55" s="266" t="s">
        <v>150</v>
      </c>
    </row>
    <row r="56" spans="1:11" s="122" customFormat="1" ht="30" customHeight="1">
      <c r="A56" s="117" t="s">
        <v>2</v>
      </c>
      <c r="B56" s="118" t="s">
        <v>721</v>
      </c>
      <c r="C56" s="118" t="s">
        <v>722</v>
      </c>
      <c r="D56" s="118" t="s">
        <v>723</v>
      </c>
      <c r="E56" s="118" t="s">
        <v>724</v>
      </c>
      <c r="F56" s="118" t="s">
        <v>725</v>
      </c>
      <c r="G56" s="118" t="s">
        <v>726</v>
      </c>
      <c r="H56" s="118" t="s">
        <v>727</v>
      </c>
      <c r="I56" s="118" t="s">
        <v>730</v>
      </c>
      <c r="J56" s="118" t="s">
        <v>151</v>
      </c>
      <c r="K56" s="10" t="s">
        <v>4</v>
      </c>
    </row>
    <row r="57" spans="1:11" s="122" customFormat="1">
      <c r="A57" s="123" t="s">
        <v>27</v>
      </c>
      <c r="B57" s="6">
        <v>0</v>
      </c>
      <c r="C57" s="6">
        <v>0</v>
      </c>
      <c r="D57" s="6">
        <v>1</v>
      </c>
      <c r="E57" s="6">
        <v>1</v>
      </c>
      <c r="F57" s="6">
        <v>0</v>
      </c>
      <c r="G57" s="6">
        <v>0</v>
      </c>
      <c r="H57" s="6">
        <v>0</v>
      </c>
      <c r="I57" s="6">
        <v>0</v>
      </c>
      <c r="J57" s="6">
        <v>0</v>
      </c>
      <c r="K57" s="44">
        <f>SUM(B57:J57)</f>
        <v>2</v>
      </c>
    </row>
    <row r="58" spans="1:11" s="122" customFormat="1" ht="12.75" customHeight="1">
      <c r="A58" s="123" t="s">
        <v>28</v>
      </c>
      <c r="B58" s="6">
        <v>1</v>
      </c>
      <c r="C58" s="6">
        <v>0</v>
      </c>
      <c r="D58" s="6">
        <v>2</v>
      </c>
      <c r="E58" s="6">
        <v>3</v>
      </c>
      <c r="F58" s="6">
        <v>1</v>
      </c>
      <c r="G58" s="6">
        <v>1</v>
      </c>
      <c r="H58" s="6">
        <v>1</v>
      </c>
      <c r="I58" s="6">
        <v>0</v>
      </c>
      <c r="J58" s="6">
        <v>0</v>
      </c>
      <c r="K58" s="44">
        <f t="shared" ref="K58:K60" si="6">SUM(B58:J58)</f>
        <v>9</v>
      </c>
    </row>
    <row r="59" spans="1:11" s="122" customFormat="1" ht="12.75" customHeight="1">
      <c r="A59" s="123" t="s">
        <v>29</v>
      </c>
      <c r="B59" s="6">
        <v>0</v>
      </c>
      <c r="C59" s="6">
        <v>0</v>
      </c>
      <c r="D59" s="6">
        <v>1</v>
      </c>
      <c r="E59" s="6">
        <v>3</v>
      </c>
      <c r="F59" s="6">
        <v>1</v>
      </c>
      <c r="G59" s="6">
        <v>0</v>
      </c>
      <c r="H59" s="6">
        <v>0</v>
      </c>
      <c r="I59" s="6">
        <v>0</v>
      </c>
      <c r="J59" s="6">
        <v>2</v>
      </c>
      <c r="K59" s="44">
        <f t="shared" si="6"/>
        <v>7</v>
      </c>
    </row>
    <row r="60" spans="1:11" s="122" customFormat="1">
      <c r="A60" s="123" t="s">
        <v>43</v>
      </c>
      <c r="B60" s="6">
        <v>3</v>
      </c>
      <c r="C60" s="6">
        <v>0</v>
      </c>
      <c r="D60" s="6">
        <v>0</v>
      </c>
      <c r="E60" s="6">
        <v>2</v>
      </c>
      <c r="F60" s="6">
        <v>1</v>
      </c>
      <c r="G60" s="6">
        <v>0</v>
      </c>
      <c r="H60" s="6">
        <v>0</v>
      </c>
      <c r="I60" s="6">
        <v>0</v>
      </c>
      <c r="J60" s="6">
        <v>0</v>
      </c>
      <c r="K60" s="44">
        <f t="shared" si="6"/>
        <v>6</v>
      </c>
    </row>
    <row r="61" spans="1:11" s="122" customFormat="1" ht="13.5" thickBot="1">
      <c r="A61" s="68" t="s">
        <v>169</v>
      </c>
      <c r="B61" s="42">
        <f>SUM(B57:B60)</f>
        <v>4</v>
      </c>
      <c r="C61" s="42">
        <f>SUM(C57:C60)</f>
        <v>0</v>
      </c>
      <c r="D61" s="42">
        <f>SUM(D57:D60)</f>
        <v>4</v>
      </c>
      <c r="E61" s="42">
        <f>SUM(E57:E60)</f>
        <v>9</v>
      </c>
      <c r="F61" s="42">
        <f>SUM(F57:F60)</f>
        <v>3</v>
      </c>
      <c r="G61" s="42">
        <f>SUM(G57:G60)</f>
        <v>1</v>
      </c>
      <c r="H61" s="42">
        <f>SUM(H57:H60)</f>
        <v>1</v>
      </c>
      <c r="I61" s="42">
        <f>SUM(I57:I60)</f>
        <v>0</v>
      </c>
      <c r="J61" s="42">
        <f>SUM(J57:J60)</f>
        <v>2</v>
      </c>
      <c r="K61" s="43">
        <f>SUM(K57:K60)</f>
        <v>24</v>
      </c>
    </row>
    <row r="62" spans="1:11" s="122" customFormat="1"/>
    <row r="63" spans="1:11" s="122" customFormat="1" ht="13.5" thickBot="1"/>
    <row r="64" spans="1:11" s="122" customFormat="1" ht="13.5" thickBot="1">
      <c r="A64" s="264" t="s">
        <v>731</v>
      </c>
      <c r="B64" s="265" t="s">
        <v>150</v>
      </c>
      <c r="C64" s="265" t="s">
        <v>150</v>
      </c>
      <c r="D64" s="265" t="s">
        <v>150</v>
      </c>
      <c r="E64" s="265" t="s">
        <v>150</v>
      </c>
      <c r="F64" s="265" t="s">
        <v>150</v>
      </c>
      <c r="G64" s="265" t="s">
        <v>150</v>
      </c>
      <c r="H64" s="265" t="s">
        <v>150</v>
      </c>
      <c r="I64" s="265" t="s">
        <v>150</v>
      </c>
      <c r="J64" s="265" t="s">
        <v>150</v>
      </c>
      <c r="K64" s="266" t="s">
        <v>150</v>
      </c>
    </row>
    <row r="65" spans="1:11" s="122" customFormat="1" ht="30" customHeight="1">
      <c r="A65" s="117" t="s">
        <v>2</v>
      </c>
      <c r="B65" s="118" t="s">
        <v>721</v>
      </c>
      <c r="C65" s="118" t="s">
        <v>722</v>
      </c>
      <c r="D65" s="118" t="s">
        <v>723</v>
      </c>
      <c r="E65" s="118" t="s">
        <v>724</v>
      </c>
      <c r="F65" s="118" t="s">
        <v>725</v>
      </c>
      <c r="G65" s="118" t="s">
        <v>726</v>
      </c>
      <c r="H65" s="118" t="s">
        <v>727</v>
      </c>
      <c r="I65" s="118" t="s">
        <v>730</v>
      </c>
      <c r="J65" s="118" t="s">
        <v>151</v>
      </c>
      <c r="K65" s="10" t="s">
        <v>4</v>
      </c>
    </row>
    <row r="66" spans="1:11" s="122" customFormat="1">
      <c r="A66" s="123" t="s">
        <v>27</v>
      </c>
      <c r="B66" s="6">
        <v>0</v>
      </c>
      <c r="C66" s="6">
        <v>0</v>
      </c>
      <c r="D66" s="6">
        <v>2</v>
      </c>
      <c r="E66" s="6">
        <v>0</v>
      </c>
      <c r="F66" s="6">
        <v>0</v>
      </c>
      <c r="G66" s="6">
        <v>0</v>
      </c>
      <c r="H66" s="6">
        <v>0</v>
      </c>
      <c r="I66" s="6">
        <v>0</v>
      </c>
      <c r="J66" s="6">
        <v>0</v>
      </c>
      <c r="K66" s="44">
        <f>SUM(B66:J66)</f>
        <v>2</v>
      </c>
    </row>
    <row r="67" spans="1:11" s="122" customFormat="1" ht="12.75" customHeight="1">
      <c r="A67" s="124" t="s">
        <v>174</v>
      </c>
      <c r="B67" s="6">
        <v>1</v>
      </c>
      <c r="C67" s="6">
        <v>1</v>
      </c>
      <c r="D67" s="6">
        <v>1</v>
      </c>
      <c r="E67" s="6">
        <v>0</v>
      </c>
      <c r="F67" s="6">
        <v>1</v>
      </c>
      <c r="G67" s="6">
        <v>1</v>
      </c>
      <c r="H67" s="6">
        <v>0</v>
      </c>
      <c r="I67" s="6">
        <v>0</v>
      </c>
      <c r="J67" s="6">
        <v>0</v>
      </c>
      <c r="K67" s="44">
        <f t="shared" ref="K67:K69" si="7">SUM(B67:J67)</f>
        <v>5</v>
      </c>
    </row>
    <row r="68" spans="1:11" s="122" customFormat="1" ht="12.75" customHeight="1">
      <c r="A68" s="124" t="s">
        <v>175</v>
      </c>
      <c r="B68" s="6">
        <v>0</v>
      </c>
      <c r="C68" s="6">
        <v>2</v>
      </c>
      <c r="D68" s="6">
        <v>0</v>
      </c>
      <c r="E68" s="6">
        <v>0</v>
      </c>
      <c r="F68" s="6">
        <v>2</v>
      </c>
      <c r="G68" s="6">
        <v>1</v>
      </c>
      <c r="H68" s="6">
        <v>0</v>
      </c>
      <c r="I68" s="6">
        <v>0</v>
      </c>
      <c r="J68" s="6">
        <v>1</v>
      </c>
      <c r="K68" s="44">
        <f t="shared" si="7"/>
        <v>6</v>
      </c>
    </row>
    <row r="69" spans="1:11" s="122" customFormat="1">
      <c r="A69" s="123" t="s">
        <v>43</v>
      </c>
      <c r="B69" s="6">
        <v>1</v>
      </c>
      <c r="C69" s="6">
        <v>0</v>
      </c>
      <c r="D69" s="6">
        <v>0</v>
      </c>
      <c r="E69" s="6">
        <v>0</v>
      </c>
      <c r="F69" s="6">
        <v>1</v>
      </c>
      <c r="G69" s="6">
        <v>0</v>
      </c>
      <c r="H69" s="6">
        <v>0</v>
      </c>
      <c r="I69" s="6">
        <v>0</v>
      </c>
      <c r="J69" s="6">
        <v>0</v>
      </c>
      <c r="K69" s="44">
        <f t="shared" si="7"/>
        <v>2</v>
      </c>
    </row>
    <row r="70" spans="1:11" s="122" customFormat="1" ht="13.5" thickBot="1">
      <c r="A70" s="68" t="s">
        <v>169</v>
      </c>
      <c r="B70" s="42">
        <f>SUM(B66:B69)</f>
        <v>2</v>
      </c>
      <c r="C70" s="42">
        <f>SUM(C66:C69)</f>
        <v>3</v>
      </c>
      <c r="D70" s="42">
        <f>SUM(D66:D69)</f>
        <v>3</v>
      </c>
      <c r="E70" s="42">
        <f>SUM(E66:E69)</f>
        <v>0</v>
      </c>
      <c r="F70" s="42">
        <f>SUM(F66:F69)</f>
        <v>4</v>
      </c>
      <c r="G70" s="42">
        <f>SUM(G66:G69)</f>
        <v>2</v>
      </c>
      <c r="H70" s="42">
        <f>SUM(H66:H69)</f>
        <v>0</v>
      </c>
      <c r="I70" s="42">
        <f>SUM(I66:I69)</f>
        <v>0</v>
      </c>
      <c r="J70" s="42">
        <f>SUM(J66:J69)</f>
        <v>1</v>
      </c>
      <c r="K70" s="43">
        <f>SUM(K66:K69)</f>
        <v>15</v>
      </c>
    </row>
    <row r="71" spans="1:11" s="122" customFormat="1"/>
    <row r="72" spans="1:11" s="122" customFormat="1" ht="13.5" thickBot="1"/>
    <row r="73" spans="1:11" s="122" customFormat="1" ht="13.5" thickBot="1">
      <c r="A73" s="264" t="s">
        <v>732</v>
      </c>
      <c r="B73" s="265" t="s">
        <v>150</v>
      </c>
      <c r="C73" s="265" t="s">
        <v>150</v>
      </c>
      <c r="D73" s="265" t="s">
        <v>150</v>
      </c>
      <c r="E73" s="265" t="s">
        <v>150</v>
      </c>
      <c r="F73" s="265" t="s">
        <v>150</v>
      </c>
      <c r="G73" s="265" t="s">
        <v>150</v>
      </c>
      <c r="H73" s="265" t="s">
        <v>150</v>
      </c>
      <c r="I73" s="265" t="s">
        <v>150</v>
      </c>
      <c r="J73" s="265" t="s">
        <v>150</v>
      </c>
      <c r="K73" s="266" t="s">
        <v>150</v>
      </c>
    </row>
    <row r="74" spans="1:11" s="122" customFormat="1" ht="30" customHeight="1">
      <c r="A74" s="117" t="s">
        <v>2</v>
      </c>
      <c r="B74" s="118" t="s">
        <v>721</v>
      </c>
      <c r="C74" s="118" t="s">
        <v>722</v>
      </c>
      <c r="D74" s="118" t="s">
        <v>723</v>
      </c>
      <c r="E74" s="118" t="s">
        <v>724</v>
      </c>
      <c r="F74" s="118" t="s">
        <v>725</v>
      </c>
      <c r="G74" s="118" t="s">
        <v>726</v>
      </c>
      <c r="H74" s="118" t="s">
        <v>727</v>
      </c>
      <c r="I74" s="118" t="s">
        <v>730</v>
      </c>
      <c r="J74" s="118" t="s">
        <v>151</v>
      </c>
      <c r="K74" s="10" t="s">
        <v>4</v>
      </c>
    </row>
    <row r="75" spans="1:11" s="122" customFormat="1">
      <c r="A75" s="123" t="s">
        <v>27</v>
      </c>
      <c r="B75" s="6">
        <v>2</v>
      </c>
      <c r="C75" s="6">
        <v>0</v>
      </c>
      <c r="D75" s="6">
        <v>1</v>
      </c>
      <c r="E75" s="6">
        <v>0</v>
      </c>
      <c r="F75" s="6">
        <v>0</v>
      </c>
      <c r="G75" s="6">
        <v>0</v>
      </c>
      <c r="H75" s="6">
        <v>0</v>
      </c>
      <c r="I75" s="6">
        <v>0</v>
      </c>
      <c r="J75" s="6">
        <v>0</v>
      </c>
      <c r="K75" s="44">
        <f>SUM(B75:J75)</f>
        <v>3</v>
      </c>
    </row>
    <row r="76" spans="1:11" s="122" customFormat="1" ht="12.75" customHeight="1">
      <c r="A76" s="124" t="s">
        <v>174</v>
      </c>
      <c r="B76" s="6">
        <v>2</v>
      </c>
      <c r="C76" s="6">
        <v>2</v>
      </c>
      <c r="D76" s="6">
        <v>3</v>
      </c>
      <c r="E76" s="6">
        <v>5</v>
      </c>
      <c r="F76" s="6">
        <v>2</v>
      </c>
      <c r="G76" s="6">
        <v>0</v>
      </c>
      <c r="H76" s="6">
        <v>3</v>
      </c>
      <c r="I76" s="6">
        <v>0</v>
      </c>
      <c r="J76" s="6">
        <v>1</v>
      </c>
      <c r="K76" s="44">
        <f t="shared" ref="K76:K78" si="8">SUM(B76:J76)</f>
        <v>18</v>
      </c>
    </row>
    <row r="77" spans="1:11" s="122" customFormat="1" ht="12.75" customHeight="1">
      <c r="A77" s="124" t="s">
        <v>175</v>
      </c>
      <c r="B77" s="6">
        <v>0</v>
      </c>
      <c r="C77" s="6">
        <v>0</v>
      </c>
      <c r="D77" s="6">
        <v>0</v>
      </c>
      <c r="E77" s="6">
        <v>2</v>
      </c>
      <c r="F77" s="6">
        <v>1</v>
      </c>
      <c r="G77" s="6">
        <v>2</v>
      </c>
      <c r="H77" s="6">
        <v>0</v>
      </c>
      <c r="I77" s="6">
        <v>0</v>
      </c>
      <c r="J77" s="6">
        <v>0</v>
      </c>
      <c r="K77" s="44">
        <f t="shared" si="8"/>
        <v>5</v>
      </c>
    </row>
    <row r="78" spans="1:11" s="122" customFormat="1">
      <c r="A78" s="123" t="s">
        <v>43</v>
      </c>
      <c r="B78" s="6">
        <v>2</v>
      </c>
      <c r="C78" s="6">
        <v>1</v>
      </c>
      <c r="D78" s="6">
        <v>1</v>
      </c>
      <c r="E78" s="6">
        <v>1</v>
      </c>
      <c r="F78" s="6">
        <v>0</v>
      </c>
      <c r="G78" s="6">
        <v>1</v>
      </c>
      <c r="H78" s="6">
        <v>0</v>
      </c>
      <c r="I78" s="6">
        <v>0</v>
      </c>
      <c r="J78" s="6">
        <v>0</v>
      </c>
      <c r="K78" s="44">
        <f t="shared" si="8"/>
        <v>6</v>
      </c>
    </row>
    <row r="79" spans="1:11" s="122" customFormat="1" ht="13.5" thickBot="1">
      <c r="A79" s="68" t="s">
        <v>169</v>
      </c>
      <c r="B79" s="42">
        <f>SUM(B75:B78)</f>
        <v>6</v>
      </c>
      <c r="C79" s="42">
        <f>SUM(C75:C78)</f>
        <v>3</v>
      </c>
      <c r="D79" s="42">
        <f>SUM(D75:D78)</f>
        <v>5</v>
      </c>
      <c r="E79" s="42">
        <f>SUM(E75:E78)</f>
        <v>8</v>
      </c>
      <c r="F79" s="42">
        <f>SUM(F75:F78)</f>
        <v>3</v>
      </c>
      <c r="G79" s="42">
        <f>SUM(G75:G78)</f>
        <v>3</v>
      </c>
      <c r="H79" s="42">
        <f>SUM(H75:H78)</f>
        <v>3</v>
      </c>
      <c r="I79" s="42">
        <f>SUM(I75:I78)</f>
        <v>0</v>
      </c>
      <c r="J79" s="42">
        <f>SUM(J75:J78)</f>
        <v>1</v>
      </c>
      <c r="K79" s="43">
        <f>SUM(K75:K78)</f>
        <v>32</v>
      </c>
    </row>
    <row r="80" spans="1:11" s="122" customFormat="1" ht="15.75" customHeight="1">
      <c r="A80" s="129"/>
      <c r="B80" s="129"/>
      <c r="C80" s="129"/>
      <c r="D80" s="129"/>
      <c r="E80" s="129"/>
      <c r="F80" s="129"/>
      <c r="G80" s="129"/>
      <c r="H80" s="129"/>
      <c r="I80" s="129"/>
      <c r="J80" s="130"/>
      <c r="K80" s="4"/>
    </row>
    <row r="81" spans="1:11" s="122" customFormat="1" ht="15.75" customHeight="1" thickBot="1">
      <c r="A81" s="129"/>
      <c r="B81" s="129"/>
      <c r="C81" s="129"/>
      <c r="D81" s="129"/>
      <c r="E81" s="129"/>
      <c r="F81" s="129"/>
      <c r="G81" s="129"/>
      <c r="H81" s="129"/>
      <c r="I81" s="129"/>
      <c r="J81" s="130"/>
      <c r="K81" s="4"/>
    </row>
    <row r="82" spans="1:11" s="122" customFormat="1" ht="13.5" thickBot="1">
      <c r="A82" s="264" t="s">
        <v>733</v>
      </c>
      <c r="B82" s="265" t="s">
        <v>150</v>
      </c>
      <c r="C82" s="265" t="s">
        <v>150</v>
      </c>
      <c r="D82" s="265" t="s">
        <v>150</v>
      </c>
      <c r="E82" s="265" t="s">
        <v>150</v>
      </c>
      <c r="F82" s="265" t="s">
        <v>150</v>
      </c>
      <c r="G82" s="265" t="s">
        <v>150</v>
      </c>
      <c r="H82" s="265" t="s">
        <v>150</v>
      </c>
      <c r="I82" s="265" t="s">
        <v>150</v>
      </c>
      <c r="J82" s="265" t="s">
        <v>150</v>
      </c>
      <c r="K82" s="266" t="s">
        <v>150</v>
      </c>
    </row>
    <row r="83" spans="1:11" s="122" customFormat="1" ht="30" customHeight="1">
      <c r="A83" s="117" t="s">
        <v>2</v>
      </c>
      <c r="B83" s="118" t="s">
        <v>301</v>
      </c>
      <c r="C83" s="118" t="s">
        <v>302</v>
      </c>
      <c r="D83" s="118" t="s">
        <v>303</v>
      </c>
      <c r="E83" s="118" t="s">
        <v>304</v>
      </c>
      <c r="F83" s="118" t="s">
        <v>305</v>
      </c>
      <c r="G83" s="118" t="s">
        <v>306</v>
      </c>
      <c r="H83" s="118" t="s">
        <v>307</v>
      </c>
      <c r="I83" s="118" t="s">
        <v>308</v>
      </c>
      <c r="J83" s="118" t="s">
        <v>151</v>
      </c>
      <c r="K83" s="10" t="s">
        <v>4</v>
      </c>
    </row>
    <row r="84" spans="1:11" s="122" customFormat="1">
      <c r="A84" s="123" t="s">
        <v>27</v>
      </c>
      <c r="B84" s="105">
        <v>0</v>
      </c>
      <c r="C84" s="105">
        <v>0</v>
      </c>
      <c r="D84" s="105">
        <v>1</v>
      </c>
      <c r="E84" s="105">
        <v>0</v>
      </c>
      <c r="F84" s="105">
        <v>0</v>
      </c>
      <c r="G84" s="105">
        <v>0</v>
      </c>
      <c r="H84" s="105">
        <v>0</v>
      </c>
      <c r="I84" s="105">
        <v>0</v>
      </c>
      <c r="J84" s="105">
        <v>0</v>
      </c>
      <c r="K84" s="44">
        <f>SUM(B84:J84)</f>
        <v>1</v>
      </c>
    </row>
    <row r="85" spans="1:11" s="122" customFormat="1" ht="12.75" customHeight="1">
      <c r="A85" s="124" t="s">
        <v>174</v>
      </c>
      <c r="B85" s="105">
        <v>1</v>
      </c>
      <c r="C85" s="105">
        <v>2</v>
      </c>
      <c r="D85" s="105">
        <v>2</v>
      </c>
      <c r="E85" s="105">
        <v>1</v>
      </c>
      <c r="F85" s="105">
        <v>1</v>
      </c>
      <c r="G85" s="105">
        <v>0</v>
      </c>
      <c r="H85" s="105">
        <v>1</v>
      </c>
      <c r="I85" s="105">
        <v>0</v>
      </c>
      <c r="J85" s="105">
        <v>1</v>
      </c>
      <c r="K85" s="44">
        <f t="shared" ref="K85:K87" si="9">SUM(B85:J85)</f>
        <v>9</v>
      </c>
    </row>
    <row r="86" spans="1:11" s="122" customFormat="1" ht="12.75" customHeight="1">
      <c r="A86" s="124" t="s">
        <v>175</v>
      </c>
      <c r="B86" s="105">
        <v>1</v>
      </c>
      <c r="C86" s="105">
        <v>1</v>
      </c>
      <c r="D86" s="105">
        <v>1</v>
      </c>
      <c r="E86" s="105">
        <v>2</v>
      </c>
      <c r="F86" s="105">
        <v>0</v>
      </c>
      <c r="G86" s="105">
        <v>1</v>
      </c>
      <c r="H86" s="105">
        <v>1</v>
      </c>
      <c r="I86" s="105">
        <v>1</v>
      </c>
      <c r="J86" s="105">
        <v>0</v>
      </c>
      <c r="K86" s="44">
        <f t="shared" si="9"/>
        <v>8</v>
      </c>
    </row>
    <row r="87" spans="1:11" s="122" customFormat="1">
      <c r="A87" s="123" t="s">
        <v>43</v>
      </c>
      <c r="B87" s="105">
        <v>0</v>
      </c>
      <c r="C87" s="105">
        <v>0</v>
      </c>
      <c r="D87" s="105">
        <v>1</v>
      </c>
      <c r="E87" s="105">
        <v>0</v>
      </c>
      <c r="F87" s="105">
        <v>1</v>
      </c>
      <c r="G87" s="105">
        <v>0</v>
      </c>
      <c r="H87" s="105">
        <v>0</v>
      </c>
      <c r="I87" s="105">
        <v>0</v>
      </c>
      <c r="J87" s="105">
        <v>0</v>
      </c>
      <c r="K87" s="44">
        <f t="shared" si="9"/>
        <v>2</v>
      </c>
    </row>
    <row r="88" spans="1:11" s="122" customFormat="1" ht="13.5" thickBot="1">
      <c r="A88" s="68" t="s">
        <v>169</v>
      </c>
      <c r="B88" s="42">
        <f>SUM(B84:B87)</f>
        <v>2</v>
      </c>
      <c r="C88" s="42">
        <f>SUM(C84:C87)</f>
        <v>3</v>
      </c>
      <c r="D88" s="42">
        <f>SUM(D84:D87)</f>
        <v>5</v>
      </c>
      <c r="E88" s="42">
        <f>SUM(E84:E87)</f>
        <v>3</v>
      </c>
      <c r="F88" s="42">
        <f>SUM(F84:F87)</f>
        <v>2</v>
      </c>
      <c r="G88" s="42">
        <f>SUM(G84:G87)</f>
        <v>1</v>
      </c>
      <c r="H88" s="42">
        <f>SUM(H84:H87)</f>
        <v>2</v>
      </c>
      <c r="I88" s="42">
        <f>SUM(I84:I87)</f>
        <v>1</v>
      </c>
      <c r="J88" s="42">
        <f>SUM(J84:J87)</f>
        <v>1</v>
      </c>
      <c r="K88" s="43">
        <f>SUM(K84:K87)</f>
        <v>20</v>
      </c>
    </row>
    <row r="89" spans="1:11" s="122" customFormat="1"/>
    <row r="90" spans="1:11" s="122" customFormat="1" ht="13.5" thickBot="1"/>
    <row r="91" spans="1:11" s="113" customFormat="1" ht="13.5" thickBot="1">
      <c r="A91" s="264" t="s">
        <v>757</v>
      </c>
      <c r="B91" s="265" t="s">
        <v>150</v>
      </c>
      <c r="C91" s="265" t="s">
        <v>150</v>
      </c>
      <c r="D91" s="265" t="s">
        <v>150</v>
      </c>
      <c r="E91" s="265" t="s">
        <v>150</v>
      </c>
      <c r="F91" s="265" t="s">
        <v>150</v>
      </c>
      <c r="G91" s="265" t="s">
        <v>150</v>
      </c>
      <c r="H91" s="265" t="s">
        <v>150</v>
      </c>
      <c r="I91" s="265" t="s">
        <v>150</v>
      </c>
      <c r="J91" s="265" t="s">
        <v>150</v>
      </c>
      <c r="K91" s="266" t="s">
        <v>150</v>
      </c>
    </row>
    <row r="92" spans="1:11" s="113" customFormat="1" ht="30" customHeight="1">
      <c r="A92" s="117" t="s">
        <v>2</v>
      </c>
      <c r="B92" s="118" t="s">
        <v>301</v>
      </c>
      <c r="C92" s="118" t="s">
        <v>302</v>
      </c>
      <c r="D92" s="118" t="s">
        <v>303</v>
      </c>
      <c r="E92" s="118" t="s">
        <v>304</v>
      </c>
      <c r="F92" s="118" t="s">
        <v>305</v>
      </c>
      <c r="G92" s="118" t="s">
        <v>306</v>
      </c>
      <c r="H92" s="118" t="s">
        <v>307</v>
      </c>
      <c r="I92" s="118" t="s">
        <v>308</v>
      </c>
      <c r="J92" s="118" t="s">
        <v>151</v>
      </c>
      <c r="K92" s="10" t="s">
        <v>4</v>
      </c>
    </row>
    <row r="93" spans="1:11" s="113" customFormat="1">
      <c r="A93" s="123" t="s">
        <v>27</v>
      </c>
      <c r="B93" s="105">
        <v>2</v>
      </c>
      <c r="C93" s="105">
        <v>0</v>
      </c>
      <c r="D93" s="105">
        <v>5</v>
      </c>
      <c r="E93" s="105">
        <v>1</v>
      </c>
      <c r="F93" s="105">
        <v>0</v>
      </c>
      <c r="G93" s="105">
        <v>0</v>
      </c>
      <c r="H93" s="105">
        <v>0</v>
      </c>
      <c r="I93" s="105">
        <v>0</v>
      </c>
      <c r="J93" s="105">
        <v>0</v>
      </c>
      <c r="K93" s="44">
        <f>SUM(B93:J93)</f>
        <v>8</v>
      </c>
    </row>
    <row r="94" spans="1:11" s="113" customFormat="1" ht="12.75" customHeight="1">
      <c r="A94" s="124" t="s">
        <v>174</v>
      </c>
      <c r="B94" s="105">
        <v>5</v>
      </c>
      <c r="C94" s="105">
        <v>5</v>
      </c>
      <c r="D94" s="105">
        <v>8</v>
      </c>
      <c r="E94" s="105">
        <v>9</v>
      </c>
      <c r="F94" s="105">
        <v>5</v>
      </c>
      <c r="G94" s="105">
        <v>2</v>
      </c>
      <c r="H94" s="105">
        <v>5</v>
      </c>
      <c r="I94" s="105">
        <v>0</v>
      </c>
      <c r="J94" s="105">
        <v>2</v>
      </c>
      <c r="K94" s="44">
        <f t="shared" ref="K94:K96" si="10">SUM(B94:J94)</f>
        <v>41</v>
      </c>
    </row>
    <row r="95" spans="1:11" s="113" customFormat="1" ht="12.75" customHeight="1">
      <c r="A95" s="124" t="s">
        <v>175</v>
      </c>
      <c r="B95" s="105">
        <v>1</v>
      </c>
      <c r="C95" s="105">
        <v>3</v>
      </c>
      <c r="D95" s="105">
        <v>2</v>
      </c>
      <c r="E95" s="105">
        <v>7</v>
      </c>
      <c r="F95" s="105">
        <v>4</v>
      </c>
      <c r="G95" s="105">
        <v>4</v>
      </c>
      <c r="H95" s="105">
        <v>1</v>
      </c>
      <c r="I95" s="105">
        <v>1</v>
      </c>
      <c r="J95" s="105">
        <v>3</v>
      </c>
      <c r="K95" s="44">
        <f t="shared" si="10"/>
        <v>26</v>
      </c>
    </row>
    <row r="96" spans="1:11" s="113" customFormat="1">
      <c r="A96" s="123" t="s">
        <v>30</v>
      </c>
      <c r="B96" s="105">
        <v>3</v>
      </c>
      <c r="C96" s="105">
        <v>0</v>
      </c>
      <c r="D96" s="105">
        <v>1</v>
      </c>
      <c r="E96" s="105">
        <v>2</v>
      </c>
      <c r="F96" s="105">
        <v>1</v>
      </c>
      <c r="G96" s="105">
        <v>1</v>
      </c>
      <c r="H96" s="105">
        <v>0</v>
      </c>
      <c r="I96" s="105">
        <v>0</v>
      </c>
      <c r="J96" s="105">
        <v>0</v>
      </c>
      <c r="K96" s="44">
        <f t="shared" si="10"/>
        <v>8</v>
      </c>
    </row>
    <row r="97" spans="1:12" s="113" customFormat="1" ht="13.5" thickBot="1">
      <c r="A97" s="68" t="s">
        <v>169</v>
      </c>
      <c r="B97" s="42">
        <f t="shared" ref="B97:K97" si="11">SUM(B93:B96)</f>
        <v>11</v>
      </c>
      <c r="C97" s="42">
        <f t="shared" si="11"/>
        <v>8</v>
      </c>
      <c r="D97" s="42">
        <f t="shared" si="11"/>
        <v>16</v>
      </c>
      <c r="E97" s="42">
        <f t="shared" si="11"/>
        <v>19</v>
      </c>
      <c r="F97" s="42">
        <f t="shared" si="11"/>
        <v>10</v>
      </c>
      <c r="G97" s="42">
        <f t="shared" si="11"/>
        <v>7</v>
      </c>
      <c r="H97" s="42">
        <f t="shared" si="11"/>
        <v>6</v>
      </c>
      <c r="I97" s="42">
        <f t="shared" si="11"/>
        <v>1</v>
      </c>
      <c r="J97" s="42">
        <f t="shared" si="11"/>
        <v>5</v>
      </c>
      <c r="K97" s="43">
        <f t="shared" si="11"/>
        <v>83</v>
      </c>
    </row>
    <row r="99" spans="1:12" ht="13.5" thickBot="1"/>
    <row r="100" spans="1:12" s="113" customFormat="1" ht="13.5" thickBot="1">
      <c r="A100" s="280" t="s">
        <v>758</v>
      </c>
      <c r="B100" s="281"/>
      <c r="C100" s="281"/>
      <c r="D100" s="281"/>
      <c r="E100" s="281"/>
      <c r="F100" s="281"/>
      <c r="G100" s="281"/>
      <c r="H100" s="281"/>
      <c r="I100" s="281"/>
      <c r="J100" s="281"/>
      <c r="K100" s="281"/>
      <c r="L100" s="282"/>
    </row>
    <row r="101" spans="1:12" s="113" customFormat="1" ht="30" customHeight="1">
      <c r="A101" s="117" t="s">
        <v>2</v>
      </c>
      <c r="B101" s="118" t="s">
        <v>301</v>
      </c>
      <c r="C101" s="118" t="s">
        <v>302</v>
      </c>
      <c r="D101" s="118" t="s">
        <v>303</v>
      </c>
      <c r="E101" s="118" t="s">
        <v>304</v>
      </c>
      <c r="F101" s="118" t="s">
        <v>305</v>
      </c>
      <c r="G101" s="118" t="s">
        <v>306</v>
      </c>
      <c r="H101" s="118" t="s">
        <v>307</v>
      </c>
      <c r="I101" s="118" t="s">
        <v>308</v>
      </c>
      <c r="J101" s="118" t="s">
        <v>151</v>
      </c>
      <c r="K101" s="118" t="s">
        <v>4</v>
      </c>
      <c r="L101" s="10" t="s">
        <v>738</v>
      </c>
    </row>
    <row r="102" spans="1:12" s="113" customFormat="1">
      <c r="A102" s="124" t="s">
        <v>734</v>
      </c>
      <c r="B102" s="105">
        <v>1</v>
      </c>
      <c r="C102" s="105">
        <v>0</v>
      </c>
      <c r="D102" s="105">
        <v>2</v>
      </c>
      <c r="E102" s="105">
        <v>3</v>
      </c>
      <c r="F102" s="105">
        <v>1</v>
      </c>
      <c r="G102" s="105">
        <v>1</v>
      </c>
      <c r="H102" s="105">
        <v>1</v>
      </c>
      <c r="I102" s="105">
        <v>0</v>
      </c>
      <c r="J102" s="105">
        <v>0</v>
      </c>
      <c r="K102" s="35">
        <f>SUM(B102:J102)</f>
        <v>9</v>
      </c>
      <c r="L102" s="230">
        <f>(B102*$B$107+C102*$C$107+D102*$D$107+E102*$E$107+F102*$F$107+G102*$G$107+H102*$H$107+I102*$I$107+J102*$J$107)/K102</f>
        <v>11.388888888888889</v>
      </c>
    </row>
    <row r="103" spans="1:12" s="113" customFormat="1" ht="12.75" customHeight="1">
      <c r="A103" s="124" t="s">
        <v>368</v>
      </c>
      <c r="B103" s="105">
        <v>1</v>
      </c>
      <c r="C103" s="105">
        <v>1</v>
      </c>
      <c r="D103" s="105">
        <v>1</v>
      </c>
      <c r="E103" s="105">
        <v>0</v>
      </c>
      <c r="F103" s="105">
        <v>1</v>
      </c>
      <c r="G103" s="105">
        <v>1</v>
      </c>
      <c r="H103" s="105">
        <v>0</v>
      </c>
      <c r="I103" s="105">
        <v>0</v>
      </c>
      <c r="J103" s="105">
        <v>0</v>
      </c>
      <c r="K103" s="35">
        <f t="shared" ref="K103:K105" si="12">SUM(B103:J103)</f>
        <v>5</v>
      </c>
      <c r="L103" s="230">
        <f t="shared" ref="L103:L105" si="13">(B103*$B$107+C103*$C$107+D103*$D$107+E103*$E$107+F103*$F$107+G103*$G$107+H103*$H$107+I103*$I$107+J103*$J$107)/K103</f>
        <v>9.5</v>
      </c>
    </row>
    <row r="104" spans="1:12" s="113" customFormat="1" ht="12.75" customHeight="1">
      <c r="A104" s="124" t="s">
        <v>369</v>
      </c>
      <c r="B104" s="105">
        <v>2</v>
      </c>
      <c r="C104" s="105">
        <v>2</v>
      </c>
      <c r="D104" s="105">
        <v>3</v>
      </c>
      <c r="E104" s="105">
        <v>5</v>
      </c>
      <c r="F104" s="105">
        <v>2</v>
      </c>
      <c r="G104" s="105">
        <v>0</v>
      </c>
      <c r="H104" s="105">
        <v>3</v>
      </c>
      <c r="I104" s="105">
        <v>0</v>
      </c>
      <c r="J104" s="105">
        <v>1</v>
      </c>
      <c r="K104" s="35">
        <f t="shared" si="12"/>
        <v>18</v>
      </c>
      <c r="L104" s="230">
        <f t="shared" si="13"/>
        <v>11.458333333333334</v>
      </c>
    </row>
    <row r="105" spans="1:12" s="113" customFormat="1">
      <c r="A105" s="124" t="s">
        <v>370</v>
      </c>
      <c r="B105" s="105">
        <v>1</v>
      </c>
      <c r="C105" s="105">
        <v>2</v>
      </c>
      <c r="D105" s="105">
        <v>2</v>
      </c>
      <c r="E105" s="105">
        <v>1</v>
      </c>
      <c r="F105" s="105">
        <v>1</v>
      </c>
      <c r="G105" s="105">
        <v>0</v>
      </c>
      <c r="H105" s="105">
        <v>1</v>
      </c>
      <c r="I105" s="105">
        <v>0</v>
      </c>
      <c r="J105" s="105">
        <v>1</v>
      </c>
      <c r="K105" s="35">
        <f t="shared" si="12"/>
        <v>9</v>
      </c>
      <c r="L105" s="230">
        <f t="shared" si="13"/>
        <v>10.972222222222221</v>
      </c>
    </row>
    <row r="106" spans="1:12" s="113" customFormat="1">
      <c r="A106" s="175" t="s">
        <v>169</v>
      </c>
      <c r="B106" s="40">
        <f t="shared" ref="B106:K106" si="14">SUM(B102:B105)</f>
        <v>5</v>
      </c>
      <c r="C106" s="40">
        <f t="shared" si="14"/>
        <v>5</v>
      </c>
      <c r="D106" s="40">
        <f t="shared" si="14"/>
        <v>8</v>
      </c>
      <c r="E106" s="40">
        <f t="shared" si="14"/>
        <v>9</v>
      </c>
      <c r="F106" s="40">
        <f t="shared" si="14"/>
        <v>5</v>
      </c>
      <c r="G106" s="40">
        <f t="shared" si="14"/>
        <v>2</v>
      </c>
      <c r="H106" s="40">
        <f t="shared" si="14"/>
        <v>5</v>
      </c>
      <c r="I106" s="40">
        <f t="shared" si="14"/>
        <v>0</v>
      </c>
      <c r="J106" s="40">
        <f t="shared" si="14"/>
        <v>2</v>
      </c>
      <c r="K106" s="229">
        <f t="shared" si="14"/>
        <v>41</v>
      </c>
      <c r="L106" s="24"/>
    </row>
    <row r="107" spans="1:12" s="113" customFormat="1" ht="13.5" thickBot="1">
      <c r="A107" s="204" t="s">
        <v>152</v>
      </c>
      <c r="B107" s="187">
        <v>2.5</v>
      </c>
      <c r="C107" s="187">
        <v>6.25</v>
      </c>
      <c r="D107" s="187">
        <v>8.75</v>
      </c>
      <c r="E107" s="187">
        <v>11.25</v>
      </c>
      <c r="F107" s="187">
        <v>13.75</v>
      </c>
      <c r="G107" s="187">
        <v>16.25</v>
      </c>
      <c r="H107" s="187">
        <v>18.75</v>
      </c>
      <c r="I107" s="187">
        <v>21.25</v>
      </c>
      <c r="J107" s="187">
        <v>22.5</v>
      </c>
      <c r="K107" s="201"/>
      <c r="L107" s="218"/>
    </row>
    <row r="109" spans="1:12" ht="13.5" thickBot="1"/>
    <row r="110" spans="1:12" s="113" customFormat="1" ht="13.5" thickBot="1">
      <c r="A110" s="280" t="s">
        <v>759</v>
      </c>
      <c r="B110" s="281"/>
      <c r="C110" s="281"/>
      <c r="D110" s="281"/>
      <c r="E110" s="281"/>
      <c r="F110" s="281"/>
      <c r="G110" s="281"/>
      <c r="H110" s="281"/>
      <c r="I110" s="281"/>
      <c r="J110" s="281"/>
      <c r="K110" s="281"/>
      <c r="L110" s="282"/>
    </row>
    <row r="111" spans="1:12" s="113" customFormat="1" ht="30" customHeight="1">
      <c r="A111" s="117" t="s">
        <v>2</v>
      </c>
      <c r="B111" s="118" t="s">
        <v>301</v>
      </c>
      <c r="C111" s="118" t="s">
        <v>302</v>
      </c>
      <c r="D111" s="118" t="s">
        <v>303</v>
      </c>
      <c r="E111" s="118" t="s">
        <v>304</v>
      </c>
      <c r="F111" s="118" t="s">
        <v>305</v>
      </c>
      <c r="G111" s="118" t="s">
        <v>306</v>
      </c>
      <c r="H111" s="118" t="s">
        <v>307</v>
      </c>
      <c r="I111" s="118" t="s">
        <v>308</v>
      </c>
      <c r="J111" s="118" t="s">
        <v>151</v>
      </c>
      <c r="K111" s="118" t="s">
        <v>4</v>
      </c>
      <c r="L111" s="10" t="s">
        <v>738</v>
      </c>
    </row>
    <row r="112" spans="1:12" s="113" customFormat="1">
      <c r="A112" s="124" t="s">
        <v>734</v>
      </c>
      <c r="B112" s="105">
        <v>0</v>
      </c>
      <c r="C112" s="105">
        <v>0</v>
      </c>
      <c r="D112" s="105">
        <v>1</v>
      </c>
      <c r="E112" s="105">
        <v>3</v>
      </c>
      <c r="F112" s="105">
        <v>1</v>
      </c>
      <c r="G112" s="105">
        <v>0</v>
      </c>
      <c r="H112" s="105">
        <v>0</v>
      </c>
      <c r="I112" s="105">
        <v>0</v>
      </c>
      <c r="J112" s="105">
        <v>2</v>
      </c>
      <c r="K112" s="35">
        <f>SUM(B112:J112)</f>
        <v>7</v>
      </c>
      <c r="L112" s="230">
        <f>(B112*$B$117+C112*$C$117+D112*$D$117+E112*$E$117+F112*$F$117+G112*$G$117+H112*$H$117+I112*$I$117+J112*$J$117)/K112</f>
        <v>14.464285714285714</v>
      </c>
    </row>
    <row r="113" spans="1:12" s="113" customFormat="1" ht="12.75" customHeight="1">
      <c r="A113" s="124" t="s">
        <v>368</v>
      </c>
      <c r="B113" s="105">
        <v>0</v>
      </c>
      <c r="C113" s="105">
        <v>2</v>
      </c>
      <c r="D113" s="105">
        <v>0</v>
      </c>
      <c r="E113" s="105">
        <v>0</v>
      </c>
      <c r="F113" s="105">
        <v>2</v>
      </c>
      <c r="G113" s="105">
        <v>1</v>
      </c>
      <c r="H113" s="105">
        <v>0</v>
      </c>
      <c r="I113" s="105">
        <v>0</v>
      </c>
      <c r="J113" s="105">
        <v>1</v>
      </c>
      <c r="K113" s="35">
        <f t="shared" ref="K113:K115" si="15">SUM(B113:J113)</f>
        <v>6</v>
      </c>
      <c r="L113" s="230">
        <f t="shared" ref="L113:L115" si="16">(B113*$B$117+C113*$C$117+D113*$D$117+E113*$E$117+F113*$F$117+G113*$G$117+H113*$H$117+I113*$I$117+J113*$J$117)/K113</f>
        <v>13.125</v>
      </c>
    </row>
    <row r="114" spans="1:12" s="113" customFormat="1" ht="12.75" customHeight="1">
      <c r="A114" s="124" t="s">
        <v>369</v>
      </c>
      <c r="B114" s="105">
        <v>0</v>
      </c>
      <c r="C114" s="105">
        <v>0</v>
      </c>
      <c r="D114" s="105">
        <v>0</v>
      </c>
      <c r="E114" s="105">
        <v>2</v>
      </c>
      <c r="F114" s="105">
        <v>1</v>
      </c>
      <c r="G114" s="105">
        <v>2</v>
      </c>
      <c r="H114" s="105">
        <v>0</v>
      </c>
      <c r="I114" s="105">
        <v>0</v>
      </c>
      <c r="J114" s="105">
        <v>0</v>
      </c>
      <c r="K114" s="35">
        <f t="shared" si="15"/>
        <v>5</v>
      </c>
      <c r="L114" s="230">
        <f t="shared" si="16"/>
        <v>13.75</v>
      </c>
    </row>
    <row r="115" spans="1:12" s="113" customFormat="1">
      <c r="A115" s="124" t="s">
        <v>370</v>
      </c>
      <c r="B115" s="105">
        <v>1</v>
      </c>
      <c r="C115" s="105">
        <v>1</v>
      </c>
      <c r="D115" s="105">
        <v>1</v>
      </c>
      <c r="E115" s="105">
        <v>2</v>
      </c>
      <c r="F115" s="105">
        <v>0</v>
      </c>
      <c r="G115" s="105">
        <v>1</v>
      </c>
      <c r="H115" s="105">
        <v>1</v>
      </c>
      <c r="I115" s="105">
        <v>1</v>
      </c>
      <c r="J115" s="105">
        <v>0</v>
      </c>
      <c r="K115" s="35">
        <f t="shared" si="15"/>
        <v>8</v>
      </c>
      <c r="L115" s="230">
        <f t="shared" si="16"/>
        <v>12.03125</v>
      </c>
    </row>
    <row r="116" spans="1:12" s="113" customFormat="1">
      <c r="A116" s="175" t="s">
        <v>169</v>
      </c>
      <c r="B116" s="40">
        <f t="shared" ref="B116:K116" si="17">SUM(B112:B115)</f>
        <v>1</v>
      </c>
      <c r="C116" s="40">
        <f t="shared" si="17"/>
        <v>3</v>
      </c>
      <c r="D116" s="40">
        <f t="shared" si="17"/>
        <v>2</v>
      </c>
      <c r="E116" s="40">
        <f t="shared" si="17"/>
        <v>7</v>
      </c>
      <c r="F116" s="40">
        <f t="shared" si="17"/>
        <v>4</v>
      </c>
      <c r="G116" s="40">
        <f t="shared" si="17"/>
        <v>4</v>
      </c>
      <c r="H116" s="40">
        <f t="shared" si="17"/>
        <v>1</v>
      </c>
      <c r="I116" s="40">
        <f t="shared" si="17"/>
        <v>1</v>
      </c>
      <c r="J116" s="40">
        <f t="shared" si="17"/>
        <v>3</v>
      </c>
      <c r="K116" s="229">
        <f t="shared" si="17"/>
        <v>26</v>
      </c>
      <c r="L116" s="24"/>
    </row>
    <row r="117" spans="1:12" s="113" customFormat="1" ht="13.5" thickBot="1">
      <c r="A117" s="204" t="s">
        <v>152</v>
      </c>
      <c r="B117" s="187">
        <v>2.5</v>
      </c>
      <c r="C117" s="187">
        <v>6.25</v>
      </c>
      <c r="D117" s="187">
        <v>8.75</v>
      </c>
      <c r="E117" s="187">
        <v>11.25</v>
      </c>
      <c r="F117" s="187">
        <v>13.75</v>
      </c>
      <c r="G117" s="187">
        <v>16.25</v>
      </c>
      <c r="H117" s="187">
        <v>18.75</v>
      </c>
      <c r="I117" s="187">
        <v>21.25</v>
      </c>
      <c r="J117" s="187">
        <v>22.5</v>
      </c>
      <c r="K117" s="201"/>
      <c r="L117" s="218"/>
    </row>
  </sheetData>
  <mergeCells count="14">
    <mergeCell ref="A55:K55"/>
    <mergeCell ref="A64:K64"/>
    <mergeCell ref="A73:K73"/>
    <mergeCell ref="A82:K82"/>
    <mergeCell ref="A9:J9"/>
    <mergeCell ref="A18:J18"/>
    <mergeCell ref="A27:J27"/>
    <mergeCell ref="A36:J36"/>
    <mergeCell ref="A45:J45"/>
    <mergeCell ref="A100:L100"/>
    <mergeCell ref="A110:L110"/>
    <mergeCell ref="A1:L1"/>
    <mergeCell ref="A7:L7"/>
    <mergeCell ref="A91:K9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1" enableFormatConditionsCalculation="0">
    <tabColor theme="0"/>
  </sheetPr>
  <dimension ref="A1:L149"/>
  <sheetViews>
    <sheetView workbookViewId="0">
      <pane ySplit="7" topLeftCell="A8" activePane="bottomLeft" state="frozen"/>
      <selection pane="bottomLeft" sqref="A1:C1"/>
    </sheetView>
  </sheetViews>
  <sheetFormatPr defaultColWidth="8.85546875" defaultRowHeight="12.75"/>
  <cols>
    <col min="1" max="1" width="40.7109375" style="2" customWidth="1"/>
    <col min="2" max="2" width="18.140625" style="2" bestFit="1" customWidth="1"/>
    <col min="3" max="3" width="16.140625" style="2" bestFit="1" customWidth="1"/>
    <col min="4" max="16384" width="8.85546875" style="2"/>
  </cols>
  <sheetData>
    <row r="1" spans="1:8" ht="34.5" customHeight="1" thickBot="1">
      <c r="A1" s="251" t="s">
        <v>319</v>
      </c>
      <c r="B1" s="252"/>
      <c r="C1" s="253"/>
      <c r="D1" s="1"/>
      <c r="E1" s="1"/>
      <c r="F1" s="1"/>
      <c r="G1" s="1"/>
      <c r="H1" s="1"/>
    </row>
    <row r="2" spans="1:8" s="9" customFormat="1" ht="12.75" customHeight="1" thickBot="1">
      <c r="A2" s="51"/>
      <c r="B2" s="28"/>
      <c r="C2" s="28"/>
      <c r="D2" s="1"/>
      <c r="E2" s="1"/>
      <c r="F2" s="1"/>
      <c r="G2" s="1"/>
      <c r="H2" s="1"/>
    </row>
    <row r="3" spans="1:8" s="9" customFormat="1" ht="16.5" customHeight="1">
      <c r="A3" s="18"/>
      <c r="B3" s="71"/>
      <c r="C3" s="19"/>
      <c r="D3" s="17" t="s">
        <v>163</v>
      </c>
      <c r="E3" s="233" t="s">
        <v>164</v>
      </c>
    </row>
    <row r="4" spans="1:8" s="9" customFormat="1" ht="14.25" customHeight="1">
      <c r="A4" s="4"/>
      <c r="B4" s="20"/>
      <c r="C4" s="21"/>
      <c r="D4" s="17" t="s">
        <v>163</v>
      </c>
      <c r="E4" s="234" t="s">
        <v>165</v>
      </c>
    </row>
    <row r="5" spans="1:8" s="9" customFormat="1" ht="15.75" customHeight="1" thickBot="1">
      <c r="A5" s="4"/>
      <c r="B5" s="4"/>
      <c r="C5" s="6"/>
      <c r="D5" s="17" t="s">
        <v>163</v>
      </c>
      <c r="E5" s="235" t="s">
        <v>166</v>
      </c>
    </row>
    <row r="6" spans="1:8" s="9" customFormat="1" ht="13.5" thickBot="1"/>
    <row r="7" spans="1:8" ht="18.75" customHeight="1" thickBot="1">
      <c r="A7" s="254" t="s">
        <v>1</v>
      </c>
      <c r="B7" s="255" t="s">
        <v>1</v>
      </c>
      <c r="C7" s="256" t="s">
        <v>1</v>
      </c>
    </row>
    <row r="8" spans="1:8" s="78" customFormat="1" ht="15" thickBot="1">
      <c r="A8" s="73"/>
      <c r="B8" s="73"/>
      <c r="C8" s="73"/>
    </row>
    <row r="9" spans="1:8" s="34" customFormat="1" ht="13.5" thickBot="1">
      <c r="A9" s="114" t="s">
        <v>309</v>
      </c>
      <c r="B9" s="131"/>
      <c r="C9" s="132"/>
    </row>
    <row r="10" spans="1:8" s="113" customFormat="1" ht="30" customHeight="1">
      <c r="A10" s="121" t="s">
        <v>2</v>
      </c>
      <c r="B10" s="118" t="s">
        <v>3</v>
      </c>
      <c r="C10" s="10" t="s">
        <v>4</v>
      </c>
    </row>
    <row r="11" spans="1:8" s="113" customFormat="1">
      <c r="A11" s="133" t="s">
        <v>310</v>
      </c>
      <c r="B11" s="76">
        <f t="shared" ref="B11:B18" si="0">C11/$C$19</f>
        <v>1.1494252873563218E-2</v>
      </c>
      <c r="C11" s="8">
        <v>4</v>
      </c>
    </row>
    <row r="12" spans="1:8" s="113" customFormat="1">
      <c r="A12" s="133" t="s">
        <v>311</v>
      </c>
      <c r="B12" s="76">
        <f t="shared" si="0"/>
        <v>1.4367816091954023E-2</v>
      </c>
      <c r="C12" s="8">
        <v>5</v>
      </c>
    </row>
    <row r="13" spans="1:8" s="113" customFormat="1">
      <c r="A13" s="133" t="s">
        <v>6</v>
      </c>
      <c r="B13" s="76">
        <f t="shared" si="0"/>
        <v>8.6206896551724137E-3</v>
      </c>
      <c r="C13" s="8">
        <v>3</v>
      </c>
    </row>
    <row r="14" spans="1:8" s="113" customFormat="1">
      <c r="A14" s="133" t="s">
        <v>312</v>
      </c>
      <c r="B14" s="76">
        <f t="shared" si="0"/>
        <v>0.38793103448275862</v>
      </c>
      <c r="C14" s="8">
        <v>135</v>
      </c>
    </row>
    <row r="15" spans="1:8" s="113" customFormat="1">
      <c r="A15" s="133" t="s">
        <v>7</v>
      </c>
      <c r="B15" s="76">
        <f t="shared" si="0"/>
        <v>4.8850574712643681E-2</v>
      </c>
      <c r="C15" s="8">
        <v>17</v>
      </c>
    </row>
    <row r="16" spans="1:8" s="113" customFormat="1">
      <c r="A16" s="133" t="s">
        <v>8</v>
      </c>
      <c r="B16" s="76">
        <f t="shared" si="0"/>
        <v>0.2471264367816092</v>
      </c>
      <c r="C16" s="8">
        <v>86</v>
      </c>
    </row>
    <row r="17" spans="1:11" s="113" customFormat="1">
      <c r="A17" s="134" t="s">
        <v>177</v>
      </c>
      <c r="B17" s="76">
        <f t="shared" si="0"/>
        <v>3.4482758620689655E-2</v>
      </c>
      <c r="C17" s="8">
        <v>12</v>
      </c>
    </row>
    <row r="18" spans="1:11" s="113" customFormat="1" ht="13.5" thickBot="1">
      <c r="A18" s="135" t="s">
        <v>43</v>
      </c>
      <c r="B18" s="77">
        <f t="shared" si="0"/>
        <v>0.2471264367816092</v>
      </c>
      <c r="C18" s="136">
        <v>86</v>
      </c>
    </row>
    <row r="19" spans="1:11" s="113" customFormat="1" ht="13.5" thickTop="1">
      <c r="A19" s="258" t="s">
        <v>12</v>
      </c>
      <c r="B19" s="259"/>
      <c r="C19" s="137">
        <v>348</v>
      </c>
    </row>
    <row r="20" spans="1:11" s="113" customFormat="1" ht="13.5" thickBot="1">
      <c r="A20" s="249" t="s">
        <v>13</v>
      </c>
      <c r="B20" s="250"/>
      <c r="C20" s="47">
        <v>4</v>
      </c>
    </row>
    <row r="21" spans="1:11" s="113" customFormat="1">
      <c r="A21" s="138"/>
      <c r="B21" s="139"/>
      <c r="C21" s="140"/>
    </row>
    <row r="22" spans="1:11" s="113" customFormat="1" ht="13.5" thickBot="1">
      <c r="A22" s="138"/>
      <c r="B22" s="139"/>
      <c r="C22" s="140"/>
    </row>
    <row r="23" spans="1:11" s="34" customFormat="1" ht="13.5" thickBot="1">
      <c r="A23" s="246" t="s">
        <v>313</v>
      </c>
      <c r="B23" s="247"/>
      <c r="C23" s="248"/>
    </row>
    <row r="24" spans="1:11" s="113" customFormat="1" ht="30" customHeight="1">
      <c r="A24" s="117" t="s">
        <v>2</v>
      </c>
      <c r="B24" s="118" t="s">
        <v>3</v>
      </c>
      <c r="C24" s="10" t="s">
        <v>4</v>
      </c>
    </row>
    <row r="25" spans="1:11" s="113" customFormat="1" ht="12.75" customHeight="1">
      <c r="A25" s="115" t="s">
        <v>5</v>
      </c>
      <c r="B25" s="76">
        <f>C25/$C$34</f>
        <v>2.9702970297029702E-2</v>
      </c>
      <c r="C25" s="8">
        <v>3</v>
      </c>
    </row>
    <row r="26" spans="1:11" s="113" customFormat="1" ht="12.75" customHeight="1">
      <c r="A26" s="115" t="s">
        <v>6</v>
      </c>
      <c r="B26" s="76">
        <f t="shared" ref="B26:B32" si="1">C26/$C$34</f>
        <v>9.9009900990099011E-3</v>
      </c>
      <c r="C26" s="8">
        <v>1</v>
      </c>
    </row>
    <row r="27" spans="1:11" s="113" customFormat="1">
      <c r="A27" s="115" t="s">
        <v>312</v>
      </c>
      <c r="B27" s="76">
        <f t="shared" si="1"/>
        <v>0.38613861386138615</v>
      </c>
      <c r="C27" s="8">
        <v>39</v>
      </c>
      <c r="D27" s="22"/>
      <c r="E27" s="22"/>
      <c r="F27" s="22"/>
      <c r="G27" s="22"/>
      <c r="H27" s="22"/>
      <c r="I27" s="22"/>
      <c r="J27" s="22"/>
      <c r="K27" s="22"/>
    </row>
    <row r="28" spans="1:11" s="113" customFormat="1">
      <c r="A28" s="115" t="s">
        <v>7</v>
      </c>
      <c r="B28" s="76">
        <f t="shared" si="1"/>
        <v>9.9009900990099015E-2</v>
      </c>
      <c r="C28" s="8">
        <v>10</v>
      </c>
      <c r="D28" s="22"/>
      <c r="E28" s="22"/>
      <c r="F28" s="22"/>
      <c r="G28" s="22"/>
      <c r="H28" s="22"/>
      <c r="I28" s="22"/>
      <c r="J28" s="22"/>
      <c r="K28" s="22"/>
    </row>
    <row r="29" spans="1:11" s="113" customFormat="1" ht="12.75" customHeight="1">
      <c r="A29" s="115" t="s">
        <v>8</v>
      </c>
      <c r="B29" s="76">
        <f t="shared" si="1"/>
        <v>0.14851485148514851</v>
      </c>
      <c r="C29" s="8">
        <v>15</v>
      </c>
    </row>
    <row r="30" spans="1:11" s="113" customFormat="1" ht="12.75" customHeight="1">
      <c r="A30" s="116" t="s">
        <v>314</v>
      </c>
      <c r="B30" s="76">
        <f t="shared" si="1"/>
        <v>9.9009900990099011E-3</v>
      </c>
      <c r="C30" s="8">
        <v>1</v>
      </c>
    </row>
    <row r="31" spans="1:11" s="113" customFormat="1" ht="12.75" customHeight="1">
      <c r="A31" s="115" t="s">
        <v>9</v>
      </c>
      <c r="B31" s="76">
        <f t="shared" si="1"/>
        <v>6.9306930693069313E-2</v>
      </c>
      <c r="C31" s="8">
        <v>7</v>
      </c>
    </row>
    <row r="32" spans="1:11" s="113" customFormat="1" ht="12.75" customHeight="1">
      <c r="A32" s="115" t="s">
        <v>43</v>
      </c>
      <c r="B32" s="76">
        <f t="shared" si="1"/>
        <v>0.25742574257425743</v>
      </c>
      <c r="C32" s="8">
        <v>26</v>
      </c>
    </row>
    <row r="33" spans="1:11" s="113" customFormat="1" ht="13.5" thickBot="1">
      <c r="A33" s="98" t="s">
        <v>11</v>
      </c>
      <c r="B33" s="141">
        <f>C33/C34</f>
        <v>0.35643564356435642</v>
      </c>
      <c r="C33" s="142">
        <v>36</v>
      </c>
    </row>
    <row r="34" spans="1:11" s="113" customFormat="1" ht="13.5" thickTop="1">
      <c r="A34" s="244" t="s">
        <v>12</v>
      </c>
      <c r="B34" s="245">
        <v>101</v>
      </c>
      <c r="C34" s="137">
        <v>101</v>
      </c>
    </row>
    <row r="35" spans="1:11" s="113" customFormat="1" ht="13.5" thickBot="1">
      <c r="A35" s="242" t="s">
        <v>13</v>
      </c>
      <c r="B35" s="243">
        <v>4</v>
      </c>
      <c r="C35" s="47">
        <v>4</v>
      </c>
    </row>
    <row r="36" spans="1:11" s="113" customFormat="1">
      <c r="A36" s="138"/>
      <c r="B36" s="138"/>
      <c r="C36" s="140"/>
    </row>
    <row r="37" spans="1:11" s="113" customFormat="1" ht="13.5" thickBot="1">
      <c r="A37" s="138"/>
      <c r="B37" s="138"/>
      <c r="C37" s="140"/>
    </row>
    <row r="38" spans="1:11" s="34" customFormat="1" ht="13.5" thickBot="1">
      <c r="A38" s="246" t="s">
        <v>315</v>
      </c>
      <c r="B38" s="247"/>
      <c r="C38" s="248"/>
    </row>
    <row r="39" spans="1:11" s="113" customFormat="1" ht="30" customHeight="1">
      <c r="A39" s="117" t="s">
        <v>2</v>
      </c>
      <c r="B39" s="118" t="s">
        <v>3</v>
      </c>
      <c r="C39" s="10" t="s">
        <v>4</v>
      </c>
    </row>
    <row r="40" spans="1:11" s="113" customFormat="1" ht="12.75" customHeight="1">
      <c r="A40" s="115" t="s">
        <v>5</v>
      </c>
      <c r="B40" s="76">
        <f>C40/$C$49</f>
        <v>7.6923076923076927E-2</v>
      </c>
      <c r="C40" s="8">
        <v>8</v>
      </c>
    </row>
    <row r="41" spans="1:11" s="113" customFormat="1" ht="12.75" customHeight="1">
      <c r="A41" s="115" t="s">
        <v>6</v>
      </c>
      <c r="B41" s="76">
        <f t="shared" ref="B41:B48" si="2">C41/$C$49</f>
        <v>2.8846153846153848E-2</v>
      </c>
      <c r="C41" s="8">
        <v>3</v>
      </c>
    </row>
    <row r="42" spans="1:11" s="113" customFormat="1">
      <c r="A42" s="115" t="s">
        <v>312</v>
      </c>
      <c r="B42" s="76">
        <f t="shared" si="2"/>
        <v>0.32692307692307693</v>
      </c>
      <c r="C42" s="8">
        <v>34</v>
      </c>
      <c r="D42" s="22"/>
      <c r="E42" s="22"/>
      <c r="F42" s="22"/>
      <c r="G42" s="22"/>
      <c r="H42" s="22"/>
      <c r="I42" s="22"/>
      <c r="J42" s="22"/>
      <c r="K42" s="22"/>
    </row>
    <row r="43" spans="1:11" s="113" customFormat="1">
      <c r="A43" s="115" t="s">
        <v>7</v>
      </c>
      <c r="B43" s="76">
        <f t="shared" si="2"/>
        <v>2.8846153846153848E-2</v>
      </c>
      <c r="C43" s="8">
        <v>3</v>
      </c>
      <c r="D43" s="22"/>
      <c r="E43" s="22"/>
      <c r="F43" s="22"/>
      <c r="G43" s="22"/>
      <c r="H43" s="22"/>
      <c r="I43" s="22"/>
      <c r="J43" s="22"/>
      <c r="K43" s="22"/>
    </row>
    <row r="44" spans="1:11" s="113" customFormat="1" ht="12.75" customHeight="1">
      <c r="A44" s="115" t="s">
        <v>8</v>
      </c>
      <c r="B44" s="76">
        <f t="shared" si="2"/>
        <v>0.14423076923076922</v>
      </c>
      <c r="C44" s="8">
        <v>15</v>
      </c>
    </row>
    <row r="45" spans="1:11" s="113" customFormat="1" ht="12.75" customHeight="1">
      <c r="A45" s="116" t="s">
        <v>314</v>
      </c>
      <c r="B45" s="76">
        <f t="shared" si="2"/>
        <v>3.8461538461538464E-2</v>
      </c>
      <c r="C45" s="8">
        <v>4</v>
      </c>
    </row>
    <row r="46" spans="1:11" s="113" customFormat="1" ht="12.75" customHeight="1">
      <c r="A46" s="115" t="s">
        <v>9</v>
      </c>
      <c r="B46" s="76">
        <f t="shared" si="2"/>
        <v>7.6923076923076927E-2</v>
      </c>
      <c r="C46" s="8">
        <v>8</v>
      </c>
    </row>
    <row r="47" spans="1:11" s="113" customFormat="1" ht="12.75" customHeight="1">
      <c r="A47" s="115" t="s">
        <v>43</v>
      </c>
      <c r="B47" s="76">
        <f t="shared" si="2"/>
        <v>0.27884615384615385</v>
      </c>
      <c r="C47" s="8">
        <v>29</v>
      </c>
    </row>
    <row r="48" spans="1:11" s="113" customFormat="1" ht="13.5" thickBot="1">
      <c r="A48" s="98" t="s">
        <v>11</v>
      </c>
      <c r="B48" s="76">
        <f t="shared" si="2"/>
        <v>0.30769230769230771</v>
      </c>
      <c r="C48" s="142">
        <v>32</v>
      </c>
    </row>
    <row r="49" spans="1:11" s="113" customFormat="1" ht="13.5" thickTop="1">
      <c r="A49" s="244" t="s">
        <v>12</v>
      </c>
      <c r="B49" s="245">
        <v>101</v>
      </c>
      <c r="C49" s="137">
        <v>104</v>
      </c>
    </row>
    <row r="50" spans="1:11" s="113" customFormat="1" ht="13.5" thickBot="1">
      <c r="A50" s="242" t="s">
        <v>13</v>
      </c>
      <c r="B50" s="243">
        <v>4</v>
      </c>
      <c r="C50" s="47">
        <v>2</v>
      </c>
    </row>
    <row r="51" spans="1:11" s="34" customFormat="1">
      <c r="A51" s="138"/>
      <c r="B51" s="143"/>
      <c r="C51" s="138"/>
      <c r="D51" s="140"/>
    </row>
    <row r="52" spans="1:11" s="34" customFormat="1" ht="13.5" thickBot="1">
      <c r="A52" s="138"/>
      <c r="B52" s="138"/>
      <c r="C52" s="138"/>
      <c r="D52" s="140"/>
    </row>
    <row r="53" spans="1:11" s="34" customFormat="1" ht="13.5" thickBot="1">
      <c r="A53" s="246" t="s">
        <v>316</v>
      </c>
      <c r="B53" s="247"/>
      <c r="C53" s="248"/>
    </row>
    <row r="54" spans="1:11" s="113" customFormat="1" ht="30" customHeight="1">
      <c r="A54" s="117" t="s">
        <v>2</v>
      </c>
      <c r="B54" s="118" t="s">
        <v>3</v>
      </c>
      <c r="C54" s="10" t="s">
        <v>4</v>
      </c>
    </row>
    <row r="55" spans="1:11" s="113" customFormat="1" ht="12.75" customHeight="1">
      <c r="A55" s="115" t="s">
        <v>5</v>
      </c>
      <c r="B55" s="76">
        <f>C55/$C$64</f>
        <v>1.6304347826086956E-2</v>
      </c>
      <c r="C55" s="8">
        <v>3</v>
      </c>
    </row>
    <row r="56" spans="1:11" s="113" customFormat="1" ht="12.75" customHeight="1">
      <c r="A56" s="115" t="s">
        <v>6</v>
      </c>
      <c r="B56" s="76">
        <f t="shared" ref="B56:B62" si="3">C56/$C$64</f>
        <v>2.1739130434782608E-2</v>
      </c>
      <c r="C56" s="8">
        <v>4</v>
      </c>
    </row>
    <row r="57" spans="1:11" s="113" customFormat="1">
      <c r="A57" s="115" t="s">
        <v>176</v>
      </c>
      <c r="B57" s="76">
        <f t="shared" si="3"/>
        <v>0.36956521739130432</v>
      </c>
      <c r="C57" s="8">
        <v>68</v>
      </c>
      <c r="D57" s="22"/>
      <c r="E57" s="22"/>
      <c r="F57" s="22"/>
      <c r="G57" s="22"/>
      <c r="H57" s="22"/>
      <c r="I57" s="22"/>
      <c r="J57" s="22"/>
      <c r="K57" s="22"/>
    </row>
    <row r="58" spans="1:11" s="113" customFormat="1">
      <c r="A58" s="115" t="s">
        <v>7</v>
      </c>
      <c r="B58" s="76">
        <f t="shared" si="3"/>
        <v>4.3478260869565216E-2</v>
      </c>
      <c r="C58" s="8">
        <v>8</v>
      </c>
      <c r="D58" s="22"/>
      <c r="E58" s="22"/>
      <c r="F58" s="22"/>
      <c r="G58" s="22"/>
      <c r="H58" s="22"/>
      <c r="I58" s="22"/>
      <c r="J58" s="22"/>
      <c r="K58" s="22"/>
    </row>
    <row r="59" spans="1:11" s="113" customFormat="1" ht="12.75" customHeight="1">
      <c r="A59" s="115" t="s">
        <v>8</v>
      </c>
      <c r="B59" s="76">
        <f t="shared" si="3"/>
        <v>0.21739130434782608</v>
      </c>
      <c r="C59" s="8">
        <v>40</v>
      </c>
    </row>
    <row r="60" spans="1:11" s="113" customFormat="1" ht="12.75" customHeight="1">
      <c r="A60" s="116" t="s">
        <v>177</v>
      </c>
      <c r="B60" s="76">
        <f t="shared" si="3"/>
        <v>7.6086956521739135E-2</v>
      </c>
      <c r="C60" s="8">
        <v>14</v>
      </c>
    </row>
    <row r="61" spans="1:11" s="113" customFormat="1" ht="12.75" customHeight="1">
      <c r="A61" s="115" t="s">
        <v>9</v>
      </c>
      <c r="B61" s="76">
        <f t="shared" si="3"/>
        <v>8.6956521739130432E-2</v>
      </c>
      <c r="C61" s="8">
        <v>16</v>
      </c>
    </row>
    <row r="62" spans="1:11" s="113" customFormat="1" ht="12.75" customHeight="1">
      <c r="A62" s="115" t="s">
        <v>43</v>
      </c>
      <c r="B62" s="76">
        <f t="shared" si="3"/>
        <v>0.16847826086956522</v>
      </c>
      <c r="C62" s="8">
        <v>31</v>
      </c>
    </row>
    <row r="63" spans="1:11" s="113" customFormat="1" ht="13.5" thickBot="1">
      <c r="A63" s="98" t="s">
        <v>11</v>
      </c>
      <c r="B63" s="141">
        <f>C63/C64</f>
        <v>0.21739130434782608</v>
      </c>
      <c r="C63" s="104">
        <v>40</v>
      </c>
    </row>
    <row r="64" spans="1:11" s="113" customFormat="1" ht="13.5" thickTop="1">
      <c r="A64" s="244" t="s">
        <v>12</v>
      </c>
      <c r="B64" s="245">
        <v>101</v>
      </c>
      <c r="C64" s="99">
        <f>SUM(C55:C63)-C63</f>
        <v>184</v>
      </c>
    </row>
    <row r="65" spans="1:11" s="113" customFormat="1" ht="13.5" thickBot="1">
      <c r="A65" s="242" t="s">
        <v>13</v>
      </c>
      <c r="B65" s="243">
        <v>4</v>
      </c>
      <c r="C65" s="47">
        <v>0</v>
      </c>
    </row>
    <row r="66" spans="1:11" s="113" customFormat="1">
      <c r="B66" s="7"/>
    </row>
    <row r="67" spans="1:11" s="113" customFormat="1" ht="13.5" thickBot="1">
      <c r="B67" s="7"/>
    </row>
    <row r="68" spans="1:11" s="34" customFormat="1" ht="13.5" thickBot="1">
      <c r="A68" s="237" t="s">
        <v>317</v>
      </c>
      <c r="B68" s="238"/>
      <c r="C68" s="239"/>
    </row>
    <row r="69" spans="1:11" s="113" customFormat="1" ht="30" customHeight="1">
      <c r="A69" s="117" t="s">
        <v>2</v>
      </c>
      <c r="B69" s="118" t="s">
        <v>3</v>
      </c>
      <c r="C69" s="10" t="s">
        <v>4</v>
      </c>
    </row>
    <row r="70" spans="1:11" s="113" customFormat="1" ht="12.75" customHeight="1">
      <c r="A70" s="115" t="s">
        <v>5</v>
      </c>
      <c r="B70" s="76">
        <f>C70/($C$80+$C$81)</f>
        <v>3.6363636363636362E-2</v>
      </c>
      <c r="C70" s="106">
        <v>4</v>
      </c>
    </row>
    <row r="71" spans="1:11" s="113" customFormat="1" ht="12.75" customHeight="1">
      <c r="A71" s="115" t="s">
        <v>6</v>
      </c>
      <c r="B71" s="76">
        <f t="shared" ref="B71:B78" si="4">C71/($C$80+$C$81)</f>
        <v>9.0909090909090905E-3</v>
      </c>
      <c r="C71" s="106">
        <v>1</v>
      </c>
    </row>
    <row r="72" spans="1:11" s="113" customFormat="1">
      <c r="A72" s="115" t="s">
        <v>176</v>
      </c>
      <c r="B72" s="76">
        <f t="shared" si="4"/>
        <v>0.45454545454545453</v>
      </c>
      <c r="C72" s="106">
        <v>50</v>
      </c>
      <c r="D72" s="22"/>
      <c r="E72" s="22"/>
      <c r="F72" s="22"/>
      <c r="G72" s="22"/>
      <c r="H72" s="22"/>
      <c r="I72" s="22"/>
      <c r="J72" s="22"/>
      <c r="K72" s="22"/>
    </row>
    <row r="73" spans="1:11" s="113" customFormat="1">
      <c r="A73" s="115" t="s">
        <v>7</v>
      </c>
      <c r="B73" s="76">
        <f t="shared" si="4"/>
        <v>3.6363636363636362E-2</v>
      </c>
      <c r="C73" s="106">
        <v>4</v>
      </c>
      <c r="D73" s="22"/>
      <c r="E73" s="22"/>
      <c r="F73" s="22"/>
      <c r="G73" s="22"/>
      <c r="H73" s="22"/>
      <c r="I73" s="22"/>
      <c r="J73" s="22"/>
      <c r="K73" s="22"/>
    </row>
    <row r="74" spans="1:11" s="113" customFormat="1" ht="12.75" customHeight="1">
      <c r="A74" s="115" t="s">
        <v>8</v>
      </c>
      <c r="B74" s="76">
        <f t="shared" si="4"/>
        <v>0.11818181818181818</v>
      </c>
      <c r="C74" s="106">
        <v>13</v>
      </c>
    </row>
    <row r="75" spans="1:11" s="113" customFormat="1" ht="12.75" customHeight="1">
      <c r="A75" s="116" t="s">
        <v>177</v>
      </c>
      <c r="B75" s="76">
        <f t="shared" si="4"/>
        <v>4.5454545454545456E-2</v>
      </c>
      <c r="C75" s="106">
        <v>5</v>
      </c>
    </row>
    <row r="76" spans="1:11" s="113" customFormat="1" ht="12.75" customHeight="1">
      <c r="A76" s="115" t="s">
        <v>9</v>
      </c>
      <c r="B76" s="76">
        <f t="shared" si="4"/>
        <v>8.1818181818181818E-2</v>
      </c>
      <c r="C76" s="8">
        <v>9</v>
      </c>
    </row>
    <row r="77" spans="1:11" s="113" customFormat="1" ht="12.75" customHeight="1">
      <c r="A77" s="115" t="s">
        <v>180</v>
      </c>
      <c r="B77" s="76">
        <f t="shared" si="4"/>
        <v>0.13636363636363635</v>
      </c>
      <c r="C77" s="8">
        <v>15</v>
      </c>
    </row>
    <row r="78" spans="1:11" s="113" customFormat="1" ht="12.75" customHeight="1">
      <c r="A78" s="115" t="s">
        <v>43</v>
      </c>
      <c r="B78" s="76">
        <f t="shared" si="4"/>
        <v>8.1818181818181818E-2</v>
      </c>
      <c r="C78" s="8">
        <v>9</v>
      </c>
    </row>
    <row r="79" spans="1:11" s="113" customFormat="1">
      <c r="A79" s="115" t="s">
        <v>11</v>
      </c>
      <c r="B79" s="107"/>
      <c r="C79" s="104">
        <v>15</v>
      </c>
    </row>
    <row r="80" spans="1:11" s="113" customFormat="1">
      <c r="A80" s="240" t="s">
        <v>12</v>
      </c>
      <c r="B80" s="241">
        <v>101</v>
      </c>
      <c r="C80" s="103">
        <f>SUM(C70:C79)-C79</f>
        <v>110</v>
      </c>
    </row>
    <row r="81" spans="1:11" s="113" customFormat="1" ht="13.5" thickBot="1">
      <c r="A81" s="242" t="s">
        <v>13</v>
      </c>
      <c r="B81" s="243">
        <v>4</v>
      </c>
      <c r="C81" s="47">
        <v>0</v>
      </c>
    </row>
    <row r="82" spans="1:11">
      <c r="B82" s="7"/>
    </row>
    <row r="86" spans="1:11">
      <c r="A86" s="257"/>
      <c r="B86" s="257"/>
      <c r="C86" s="257"/>
      <c r="D86" s="257"/>
      <c r="E86" s="257"/>
      <c r="F86" s="257"/>
      <c r="G86" s="257"/>
      <c r="H86" s="257"/>
      <c r="I86" s="257"/>
      <c r="J86" s="257"/>
      <c r="K86" s="257"/>
    </row>
    <row r="87" spans="1:11">
      <c r="A87" s="257"/>
      <c r="B87" s="257"/>
      <c r="C87" s="257"/>
      <c r="D87" s="257"/>
      <c r="E87" s="257"/>
      <c r="F87" s="257"/>
      <c r="G87" s="257"/>
      <c r="H87" s="257"/>
      <c r="I87" s="257"/>
      <c r="J87" s="257"/>
      <c r="K87" s="257"/>
    </row>
    <row r="102" spans="1:12">
      <c r="A102" s="257"/>
      <c r="B102" s="257"/>
      <c r="C102" s="257"/>
      <c r="D102" s="257"/>
      <c r="E102" s="257"/>
      <c r="F102" s="257"/>
      <c r="G102" s="257"/>
      <c r="H102" s="257"/>
      <c r="I102" s="257"/>
      <c r="J102" s="257"/>
      <c r="K102" s="257"/>
      <c r="L102" s="257"/>
    </row>
    <row r="103" spans="1:12">
      <c r="A103" s="257"/>
      <c r="B103" s="257"/>
      <c r="C103" s="257"/>
      <c r="D103" s="257"/>
      <c r="E103" s="257"/>
      <c r="F103" s="257"/>
      <c r="G103" s="257"/>
      <c r="H103" s="257"/>
      <c r="I103" s="257"/>
      <c r="J103" s="257"/>
      <c r="K103" s="257"/>
      <c r="L103" s="257"/>
    </row>
    <row r="118" spans="1:10">
      <c r="A118" s="257"/>
      <c r="B118" s="257"/>
      <c r="C118" s="257"/>
      <c r="D118" s="257"/>
      <c r="E118" s="257"/>
      <c r="F118" s="257"/>
      <c r="G118" s="257"/>
      <c r="H118" s="257"/>
      <c r="I118" s="257"/>
      <c r="J118" s="257"/>
    </row>
    <row r="133" spans="1:9">
      <c r="A133" s="257"/>
      <c r="B133" s="257"/>
      <c r="C133" s="257"/>
      <c r="D133" s="257"/>
      <c r="E133" s="257"/>
      <c r="F133" s="257"/>
      <c r="G133" s="257"/>
      <c r="H133" s="257"/>
      <c r="I133" s="257"/>
    </row>
    <row r="146" spans="1:10">
      <c r="A146" s="257"/>
      <c r="B146" s="257"/>
      <c r="C146" s="257"/>
      <c r="D146" s="257"/>
      <c r="E146" s="257"/>
      <c r="F146" s="257"/>
      <c r="G146" s="257"/>
      <c r="H146" s="257"/>
      <c r="I146" s="257"/>
      <c r="J146" s="257"/>
    </row>
    <row r="147" spans="1:10">
      <c r="A147" s="257"/>
      <c r="B147" s="257"/>
      <c r="C147" s="257"/>
      <c r="D147" s="257"/>
      <c r="E147" s="257"/>
      <c r="F147" s="257"/>
      <c r="G147" s="257"/>
      <c r="H147" s="257"/>
      <c r="I147" s="257"/>
      <c r="J147" s="257"/>
    </row>
    <row r="148" spans="1:10">
      <c r="A148" s="257"/>
      <c r="B148" s="257"/>
      <c r="C148" s="257"/>
      <c r="D148" s="257"/>
      <c r="E148" s="257"/>
      <c r="F148" s="257"/>
      <c r="G148" s="257"/>
      <c r="H148" s="257"/>
      <c r="I148" s="257"/>
      <c r="J148" s="257"/>
    </row>
    <row r="149" spans="1:10">
      <c r="A149" s="257"/>
      <c r="B149" s="257"/>
      <c r="C149" s="257"/>
      <c r="D149" s="257"/>
      <c r="E149" s="257"/>
      <c r="F149" s="257"/>
      <c r="G149" s="257"/>
      <c r="H149" s="257"/>
      <c r="I149" s="257"/>
      <c r="J149" s="257"/>
    </row>
  </sheetData>
  <mergeCells count="26">
    <mergeCell ref="A1:C1"/>
    <mergeCell ref="A7:C7"/>
    <mergeCell ref="A149:J149"/>
    <mergeCell ref="A148:J148"/>
    <mergeCell ref="A147:J147"/>
    <mergeCell ref="A146:J146"/>
    <mergeCell ref="A133:I133"/>
    <mergeCell ref="A118:J118"/>
    <mergeCell ref="A103:L103"/>
    <mergeCell ref="A102:L102"/>
    <mergeCell ref="A87:K87"/>
    <mergeCell ref="A86:K86"/>
    <mergeCell ref="A19:B19"/>
    <mergeCell ref="A20:B20"/>
    <mergeCell ref="A23:C23"/>
    <mergeCell ref="A34:B34"/>
    <mergeCell ref="A35:B35"/>
    <mergeCell ref="A38:C38"/>
    <mergeCell ref="A68:C68"/>
    <mergeCell ref="A80:B80"/>
    <mergeCell ref="A81:B81"/>
    <mergeCell ref="A49:B49"/>
    <mergeCell ref="A50:B50"/>
    <mergeCell ref="A53:C53"/>
    <mergeCell ref="A64:B64"/>
    <mergeCell ref="A65:B65"/>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enableFormatConditionsCalculation="0">
    <tabColor theme="0"/>
  </sheetPr>
  <dimension ref="A1:F61"/>
  <sheetViews>
    <sheetView workbookViewId="0">
      <pane ySplit="7" topLeftCell="A8" activePane="bottomLeft" state="frozen"/>
      <selection pane="bottomLeft" sqref="A1:C1"/>
    </sheetView>
  </sheetViews>
  <sheetFormatPr defaultColWidth="8.85546875" defaultRowHeight="12.75"/>
  <cols>
    <col min="1" max="1" width="38.28515625" style="2" customWidth="1"/>
    <col min="2" max="2" width="27.140625" style="2" customWidth="1"/>
    <col min="3" max="3" width="23.7109375" style="2" customWidth="1"/>
    <col min="4" max="16384" width="8.85546875" style="2"/>
  </cols>
  <sheetData>
    <row r="1" spans="1:6" ht="35.1" customHeight="1" thickBot="1">
      <c r="A1" s="251" t="s">
        <v>318</v>
      </c>
      <c r="B1" s="260"/>
      <c r="C1" s="261"/>
    </row>
    <row r="2" spans="1:6" s="9" customFormat="1" ht="12.75" customHeight="1" thickBot="1">
      <c r="A2" s="51"/>
      <c r="B2" s="51"/>
      <c r="C2" s="51"/>
    </row>
    <row r="3" spans="1:6" s="9" customFormat="1" ht="15" customHeight="1">
      <c r="A3" s="18"/>
      <c r="B3" s="71"/>
      <c r="C3" s="19"/>
      <c r="D3" s="17" t="s">
        <v>163</v>
      </c>
      <c r="E3" s="233" t="s">
        <v>164</v>
      </c>
    </row>
    <row r="4" spans="1:6" s="9" customFormat="1" ht="14.25" customHeight="1">
      <c r="A4" s="4"/>
      <c r="B4" s="20"/>
      <c r="C4" s="21"/>
      <c r="D4" s="17" t="s">
        <v>163</v>
      </c>
      <c r="E4" s="234" t="s">
        <v>165</v>
      </c>
    </row>
    <row r="5" spans="1:6" s="9" customFormat="1" ht="12.75" customHeight="1" thickBot="1">
      <c r="A5" s="4"/>
      <c r="B5" s="4"/>
      <c r="C5" s="6"/>
      <c r="D5" s="17" t="s">
        <v>163</v>
      </c>
      <c r="E5" s="235" t="s">
        <v>166</v>
      </c>
    </row>
    <row r="6" spans="1:6" s="9" customFormat="1" ht="13.5" thickBot="1"/>
    <row r="7" spans="1:6" ht="17.25" customHeight="1" thickBot="1">
      <c r="A7" s="254" t="s">
        <v>14</v>
      </c>
      <c r="B7" s="255" t="s">
        <v>14</v>
      </c>
      <c r="C7" s="256" t="s">
        <v>14</v>
      </c>
    </row>
    <row r="8" spans="1:6" s="34" customFormat="1" ht="15" thickBot="1">
      <c r="A8" s="73"/>
      <c r="B8" s="73"/>
      <c r="C8" s="73"/>
    </row>
    <row r="9" spans="1:6" s="34" customFormat="1" ht="13.5" thickBot="1">
      <c r="A9" s="114" t="s">
        <v>320</v>
      </c>
      <c r="B9" s="131"/>
      <c r="C9" s="132"/>
    </row>
    <row r="10" spans="1:6" s="113" customFormat="1" ht="30" customHeight="1">
      <c r="A10" s="121" t="s">
        <v>2</v>
      </c>
      <c r="B10" s="118" t="s">
        <v>3</v>
      </c>
      <c r="C10" s="10" t="s">
        <v>4</v>
      </c>
    </row>
    <row r="11" spans="1:6" s="113" customFormat="1">
      <c r="A11" s="133" t="s">
        <v>15</v>
      </c>
      <c r="B11" s="76">
        <f>C11/($C$16+$C$17)</f>
        <v>0.94034090909090906</v>
      </c>
      <c r="C11" s="8">
        <v>331</v>
      </c>
    </row>
    <row r="12" spans="1:6" s="113" customFormat="1">
      <c r="A12" s="134" t="s">
        <v>321</v>
      </c>
      <c r="B12" s="76">
        <f>C12/($C$16+$C$17)</f>
        <v>0.57954545454545459</v>
      </c>
      <c r="C12" s="8">
        <v>204</v>
      </c>
      <c r="F12" s="56"/>
    </row>
    <row r="13" spans="1:6" s="113" customFormat="1">
      <c r="A13" s="134" t="s">
        <v>322</v>
      </c>
      <c r="B13" s="76">
        <f>C13/($C$16+$C$17)</f>
        <v>0.52840909090909094</v>
      </c>
      <c r="C13" s="8">
        <v>186</v>
      </c>
      <c r="F13" s="56"/>
    </row>
    <row r="14" spans="1:6" s="113" customFormat="1">
      <c r="A14" s="134" t="s">
        <v>323</v>
      </c>
      <c r="B14" s="76">
        <f>C14/($C$16+$C$17)</f>
        <v>0.50568181818181823</v>
      </c>
      <c r="C14" s="8">
        <v>178</v>
      </c>
      <c r="F14" s="56"/>
    </row>
    <row r="15" spans="1:6" s="113" customFormat="1" ht="13.5" thickBot="1">
      <c r="A15" s="135" t="s">
        <v>324</v>
      </c>
      <c r="B15" s="77">
        <f>C15/($C$16+$C$17)</f>
        <v>0.33522727272727271</v>
      </c>
      <c r="C15" s="136">
        <v>118</v>
      </c>
    </row>
    <row r="16" spans="1:6" s="113" customFormat="1" ht="13.5" thickTop="1">
      <c r="A16" s="258" t="s">
        <v>12</v>
      </c>
      <c r="B16" s="259"/>
      <c r="C16" s="137">
        <v>333</v>
      </c>
    </row>
    <row r="17" spans="1:4" s="113" customFormat="1" ht="13.5" thickBot="1">
      <c r="A17" s="249" t="s">
        <v>13</v>
      </c>
      <c r="B17" s="250"/>
      <c r="C17" s="47">
        <v>19</v>
      </c>
    </row>
    <row r="18" spans="1:4" s="34" customFormat="1">
      <c r="A18" s="138"/>
      <c r="B18" s="138"/>
      <c r="C18" s="138"/>
      <c r="D18" s="140"/>
    </row>
    <row r="19" spans="1:4" s="34" customFormat="1" ht="13.5" thickBot="1">
      <c r="A19" s="138"/>
      <c r="B19" s="138"/>
      <c r="C19" s="138"/>
      <c r="D19" s="140"/>
    </row>
    <row r="20" spans="1:4" s="34" customFormat="1" ht="13.5" thickBot="1">
      <c r="A20" s="246" t="s">
        <v>325</v>
      </c>
      <c r="B20" s="247"/>
      <c r="C20" s="248"/>
    </row>
    <row r="21" spans="1:4" s="113" customFormat="1" ht="30" customHeight="1">
      <c r="A21" s="79" t="s">
        <v>2</v>
      </c>
      <c r="B21" s="80" t="s">
        <v>3</v>
      </c>
      <c r="C21" s="81" t="s">
        <v>4</v>
      </c>
    </row>
    <row r="22" spans="1:4" s="113" customFormat="1">
      <c r="A22" s="115" t="s">
        <v>15</v>
      </c>
      <c r="B22" s="76">
        <f>C22/($C$27+$C$28)</f>
        <v>0.82857142857142863</v>
      </c>
      <c r="C22" s="8">
        <v>87</v>
      </c>
    </row>
    <row r="23" spans="1:4" s="113" customFormat="1">
      <c r="A23" s="115" t="s">
        <v>16</v>
      </c>
      <c r="B23" s="76">
        <f t="shared" ref="B23:B26" si="0">C23/($C$27+$C$28)</f>
        <v>0.81904761904761902</v>
      </c>
      <c r="C23" s="8">
        <v>86</v>
      </c>
    </row>
    <row r="24" spans="1:4" s="113" customFormat="1">
      <c r="A24" s="115" t="s">
        <v>17</v>
      </c>
      <c r="B24" s="76">
        <f t="shared" si="0"/>
        <v>0.8</v>
      </c>
      <c r="C24" s="8">
        <v>84</v>
      </c>
    </row>
    <row r="25" spans="1:4" s="113" customFormat="1">
      <c r="A25" s="115" t="s">
        <v>18</v>
      </c>
      <c r="B25" s="76">
        <f t="shared" si="0"/>
        <v>0.79047619047619044</v>
      </c>
      <c r="C25" s="8">
        <v>83</v>
      </c>
    </row>
    <row r="26" spans="1:4" s="113" customFormat="1" ht="13.5" thickBot="1">
      <c r="A26" s="98" t="s">
        <v>19</v>
      </c>
      <c r="B26" s="77">
        <f t="shared" si="0"/>
        <v>0.69523809523809521</v>
      </c>
      <c r="C26" s="136">
        <v>73</v>
      </c>
    </row>
    <row r="27" spans="1:4" s="113" customFormat="1" ht="13.5" thickTop="1">
      <c r="A27" s="244" t="s">
        <v>12</v>
      </c>
      <c r="B27" s="245">
        <v>88</v>
      </c>
      <c r="C27" s="137">
        <v>88</v>
      </c>
    </row>
    <row r="28" spans="1:4" s="113" customFormat="1" ht="13.5" thickBot="1">
      <c r="A28" s="242" t="s">
        <v>13</v>
      </c>
      <c r="B28" s="243">
        <v>17</v>
      </c>
      <c r="C28" s="47">
        <v>17</v>
      </c>
    </row>
    <row r="29" spans="1:4" s="34" customFormat="1">
      <c r="A29" s="138"/>
      <c r="B29" s="138"/>
      <c r="C29" s="138"/>
      <c r="D29" s="140"/>
    </row>
    <row r="30" spans="1:4" s="34" customFormat="1" ht="13.5" thickBot="1">
      <c r="A30" s="138"/>
      <c r="B30" s="138"/>
      <c r="C30" s="138"/>
      <c r="D30" s="140"/>
    </row>
    <row r="31" spans="1:4" s="34" customFormat="1" ht="13.5" thickBot="1">
      <c r="A31" s="246" t="s">
        <v>326</v>
      </c>
      <c r="B31" s="247"/>
      <c r="C31" s="248"/>
    </row>
    <row r="32" spans="1:4" s="113" customFormat="1" ht="30" customHeight="1">
      <c r="A32" s="79" t="s">
        <v>2</v>
      </c>
      <c r="B32" s="80" t="s">
        <v>3</v>
      </c>
      <c r="C32" s="81" t="s">
        <v>4</v>
      </c>
    </row>
    <row r="33" spans="1:4" s="113" customFormat="1">
      <c r="A33" s="115" t="s">
        <v>15</v>
      </c>
      <c r="B33" s="76">
        <f>C33/($C$38+$C$39)</f>
        <v>0.79245283018867929</v>
      </c>
      <c r="C33" s="8">
        <v>84</v>
      </c>
    </row>
    <row r="34" spans="1:4" s="113" customFormat="1">
      <c r="A34" s="115" t="s">
        <v>16</v>
      </c>
      <c r="B34" s="76">
        <f t="shared" ref="B34:B37" si="1">C34/($C$38+$C$39)</f>
        <v>0.80188679245283023</v>
      </c>
      <c r="C34" s="8">
        <v>85</v>
      </c>
    </row>
    <row r="35" spans="1:4" s="113" customFormat="1">
      <c r="A35" s="115" t="s">
        <v>17</v>
      </c>
      <c r="B35" s="76">
        <f t="shared" si="1"/>
        <v>0.79245283018867929</v>
      </c>
      <c r="C35" s="8">
        <v>84</v>
      </c>
    </row>
    <row r="36" spans="1:4" s="113" customFormat="1">
      <c r="A36" s="115" t="s">
        <v>18</v>
      </c>
      <c r="B36" s="76">
        <f t="shared" si="1"/>
        <v>0.78301886792452835</v>
      </c>
      <c r="C36" s="8">
        <v>83</v>
      </c>
    </row>
    <row r="37" spans="1:4" s="113" customFormat="1" ht="13.5" thickBot="1">
      <c r="A37" s="98" t="s">
        <v>19</v>
      </c>
      <c r="B37" s="77">
        <f t="shared" si="1"/>
        <v>0.71698113207547165</v>
      </c>
      <c r="C37" s="136">
        <v>76</v>
      </c>
    </row>
    <row r="38" spans="1:4" s="113" customFormat="1" ht="13.5" thickTop="1">
      <c r="A38" s="244" t="s">
        <v>12</v>
      </c>
      <c r="B38" s="245">
        <v>88</v>
      </c>
      <c r="C38" s="137">
        <v>85</v>
      </c>
    </row>
    <row r="39" spans="1:4" s="113" customFormat="1" ht="13.5" thickBot="1">
      <c r="A39" s="242" t="s">
        <v>13</v>
      </c>
      <c r="B39" s="243">
        <v>17</v>
      </c>
      <c r="C39" s="47">
        <v>21</v>
      </c>
    </row>
    <row r="40" spans="1:4" s="34" customFormat="1">
      <c r="A40" s="138"/>
      <c r="B40" s="138"/>
      <c r="C40" s="138"/>
      <c r="D40" s="140"/>
    </row>
    <row r="41" spans="1:4" s="34" customFormat="1" ht="13.5" thickBot="1">
      <c r="A41" s="138"/>
      <c r="B41" s="138"/>
      <c r="C41" s="138"/>
      <c r="D41" s="140"/>
    </row>
    <row r="42" spans="1:4" s="34" customFormat="1" ht="13.5" thickBot="1">
      <c r="A42" s="246" t="s">
        <v>327</v>
      </c>
      <c r="B42" s="247"/>
      <c r="C42" s="248"/>
    </row>
    <row r="43" spans="1:4" s="113" customFormat="1" ht="30" customHeight="1">
      <c r="A43" s="79" t="s">
        <v>2</v>
      </c>
      <c r="B43" s="80" t="s">
        <v>3</v>
      </c>
      <c r="C43" s="81" t="s">
        <v>4</v>
      </c>
    </row>
    <row r="44" spans="1:4" s="113" customFormat="1">
      <c r="A44" s="115" t="s">
        <v>15</v>
      </c>
      <c r="B44" s="76">
        <f>C44/($C$49+$C$50)</f>
        <v>0.74456521739130432</v>
      </c>
      <c r="C44" s="144">
        <v>137</v>
      </c>
    </row>
    <row r="45" spans="1:4" s="113" customFormat="1">
      <c r="A45" s="115" t="s">
        <v>16</v>
      </c>
      <c r="B45" s="76">
        <f t="shared" ref="B45:B48" si="2">C45/($C$49+$C$50)</f>
        <v>0.74456521739130432</v>
      </c>
      <c r="C45" s="144">
        <v>137</v>
      </c>
    </row>
    <row r="46" spans="1:4" s="113" customFormat="1">
      <c r="A46" s="115" t="s">
        <v>17</v>
      </c>
      <c r="B46" s="76">
        <f t="shared" si="2"/>
        <v>0.76630434782608692</v>
      </c>
      <c r="C46" s="144">
        <v>141</v>
      </c>
    </row>
    <row r="47" spans="1:4" s="113" customFormat="1">
      <c r="A47" s="115" t="s">
        <v>18</v>
      </c>
      <c r="B47" s="76">
        <f t="shared" si="2"/>
        <v>0.77173913043478259</v>
      </c>
      <c r="C47" s="144">
        <v>142</v>
      </c>
    </row>
    <row r="48" spans="1:4" s="113" customFormat="1" ht="13.5" thickBot="1">
      <c r="A48" s="98" t="s">
        <v>19</v>
      </c>
      <c r="B48" s="77">
        <f t="shared" si="2"/>
        <v>0.67391304347826086</v>
      </c>
      <c r="C48" s="144">
        <v>124</v>
      </c>
    </row>
    <row r="49" spans="1:3" s="113" customFormat="1" ht="13.5" thickTop="1">
      <c r="A49" s="244" t="s">
        <v>12</v>
      </c>
      <c r="B49" s="245">
        <v>88</v>
      </c>
      <c r="C49" s="137">
        <v>151</v>
      </c>
    </row>
    <row r="50" spans="1:3" s="113" customFormat="1" ht="13.5" thickBot="1">
      <c r="A50" s="242" t="s">
        <v>13</v>
      </c>
      <c r="B50" s="243">
        <v>17</v>
      </c>
      <c r="C50" s="47">
        <v>33</v>
      </c>
    </row>
    <row r="51" spans="1:3" s="113" customFormat="1"/>
    <row r="52" spans="1:3" s="113" customFormat="1" ht="13.5" thickBot="1"/>
    <row r="53" spans="1:3" s="34" customFormat="1" ht="13.5" thickBot="1">
      <c r="A53" s="246" t="s">
        <v>328</v>
      </c>
      <c r="B53" s="247"/>
      <c r="C53" s="248"/>
    </row>
    <row r="54" spans="1:3" s="113" customFormat="1" ht="30" customHeight="1">
      <c r="A54" s="79" t="s">
        <v>2</v>
      </c>
      <c r="B54" s="80" t="s">
        <v>3</v>
      </c>
      <c r="C54" s="81" t="s">
        <v>4</v>
      </c>
    </row>
    <row r="55" spans="1:3" s="113" customFormat="1">
      <c r="A55" s="115" t="s">
        <v>15</v>
      </c>
      <c r="B55" s="76">
        <f>C55/($C$60+$C$61)</f>
        <v>0.72727272727272729</v>
      </c>
      <c r="C55" s="8">
        <v>80</v>
      </c>
    </row>
    <row r="56" spans="1:3" s="113" customFormat="1">
      <c r="A56" s="115" t="s">
        <v>16</v>
      </c>
      <c r="B56" s="76">
        <f t="shared" ref="B56:B59" si="3">C56/($C$60+$C$61)</f>
        <v>0.7</v>
      </c>
      <c r="C56" s="8">
        <v>77</v>
      </c>
    </row>
    <row r="57" spans="1:3" s="113" customFormat="1">
      <c r="A57" s="115" t="s">
        <v>17</v>
      </c>
      <c r="B57" s="76">
        <f t="shared" si="3"/>
        <v>0.72727272727272729</v>
      </c>
      <c r="C57" s="8">
        <v>80</v>
      </c>
    </row>
    <row r="58" spans="1:3" s="113" customFormat="1">
      <c r="A58" s="115" t="s">
        <v>18</v>
      </c>
      <c r="B58" s="76">
        <f t="shared" si="3"/>
        <v>0.70909090909090911</v>
      </c>
      <c r="C58" s="8">
        <v>78</v>
      </c>
    </row>
    <row r="59" spans="1:3" s="113" customFormat="1" ht="13.5" thickBot="1">
      <c r="A59" s="98" t="s">
        <v>19</v>
      </c>
      <c r="B59" s="76">
        <f t="shared" si="3"/>
        <v>0.65454545454545454</v>
      </c>
      <c r="C59" s="8">
        <v>72</v>
      </c>
    </row>
    <row r="60" spans="1:3" s="113" customFormat="1" ht="13.5" thickTop="1">
      <c r="A60" s="244" t="s">
        <v>12</v>
      </c>
      <c r="B60" s="245">
        <v>88</v>
      </c>
      <c r="C60" s="99">
        <v>83</v>
      </c>
    </row>
    <row r="61" spans="1:3" s="113" customFormat="1" ht="13.5" thickBot="1">
      <c r="A61" s="242" t="s">
        <v>13</v>
      </c>
      <c r="B61" s="243">
        <v>17</v>
      </c>
      <c r="C61" s="47">
        <v>27</v>
      </c>
    </row>
  </sheetData>
  <mergeCells count="16">
    <mergeCell ref="A53:C53"/>
    <mergeCell ref="A60:B60"/>
    <mergeCell ref="A61:B61"/>
    <mergeCell ref="A1:C1"/>
    <mergeCell ref="A7:C7"/>
    <mergeCell ref="A16:B16"/>
    <mergeCell ref="A17:B17"/>
    <mergeCell ref="A20:C20"/>
    <mergeCell ref="A27:B27"/>
    <mergeCell ref="A28:B28"/>
    <mergeCell ref="A31:C31"/>
    <mergeCell ref="A38:B38"/>
    <mergeCell ref="A39:B39"/>
    <mergeCell ref="A42:C42"/>
    <mergeCell ref="A49:B49"/>
    <mergeCell ref="A50:B50"/>
  </mergeCells>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sheetPr codeName="Sheet5" enableFormatConditionsCalculation="0">
    <tabColor theme="0"/>
  </sheetPr>
  <dimension ref="A1:T279"/>
  <sheetViews>
    <sheetView workbookViewId="0">
      <pane ySplit="7" topLeftCell="A8" activePane="bottomLeft" state="frozen"/>
      <selection pane="bottomLeft" sqref="A1:K1"/>
    </sheetView>
  </sheetViews>
  <sheetFormatPr defaultColWidth="8.85546875" defaultRowHeight="12.75"/>
  <cols>
    <col min="1" max="1" width="25" style="2" customWidth="1"/>
    <col min="2" max="2" width="17.7109375" style="2" customWidth="1"/>
    <col min="3" max="3" width="19" style="2" customWidth="1"/>
    <col min="4" max="4" width="16.7109375" style="2" customWidth="1"/>
    <col min="5" max="9" width="13.7109375" style="2" customWidth="1"/>
    <col min="10" max="11" width="25.7109375" style="2" bestFit="1" customWidth="1"/>
    <col min="12" max="12" width="12.7109375" style="2" bestFit="1" customWidth="1"/>
    <col min="13" max="13" width="11.42578125" style="2" customWidth="1"/>
    <col min="14" max="14" width="10.42578125" style="2" customWidth="1"/>
    <col min="15" max="15" width="15.140625" style="2" customWidth="1"/>
    <col min="16" max="16" width="8.85546875" style="2"/>
    <col min="17" max="17" width="10.7109375" style="2" customWidth="1"/>
    <col min="18" max="19" width="8.85546875" style="2"/>
    <col min="20" max="20" width="12.28515625" style="2" customWidth="1"/>
    <col min="21" max="21" width="12.42578125" style="2" customWidth="1"/>
    <col min="22" max="22" width="24" style="2" bestFit="1" customWidth="1"/>
    <col min="23" max="23" width="11.42578125" style="2" customWidth="1"/>
    <col min="24" max="24" width="25.7109375" style="2" bestFit="1" customWidth="1"/>
    <col min="25" max="25" width="25" style="2" customWidth="1"/>
    <col min="26" max="16384" width="8.85546875" style="2"/>
  </cols>
  <sheetData>
    <row r="1" spans="1:12" ht="35.1" customHeight="1" thickBot="1">
      <c r="A1" s="251" t="s">
        <v>318</v>
      </c>
      <c r="B1" s="252"/>
      <c r="C1" s="252"/>
      <c r="D1" s="252"/>
      <c r="E1" s="252"/>
      <c r="F1" s="252"/>
      <c r="G1" s="252"/>
      <c r="H1" s="252"/>
      <c r="I1" s="252"/>
      <c r="J1" s="252"/>
      <c r="K1" s="262"/>
    </row>
    <row r="2" spans="1:12" s="9" customFormat="1" ht="18" customHeight="1" thickBot="1">
      <c r="A2" s="51"/>
      <c r="B2" s="28"/>
      <c r="C2" s="28"/>
      <c r="D2" s="28"/>
      <c r="E2" s="28"/>
      <c r="F2" s="28"/>
      <c r="G2" s="28"/>
      <c r="H2" s="28"/>
      <c r="I2" s="28"/>
      <c r="J2" s="28"/>
    </row>
    <row r="3" spans="1:12" ht="11.25" customHeight="1">
      <c r="A3" s="18"/>
      <c r="B3" s="71"/>
      <c r="C3" s="19"/>
      <c r="D3" s="17" t="s">
        <v>163</v>
      </c>
      <c r="E3" s="233" t="s">
        <v>164</v>
      </c>
    </row>
    <row r="4" spans="1:12" ht="12.75" customHeight="1">
      <c r="A4" s="4"/>
      <c r="B4" s="20"/>
      <c r="C4" s="21"/>
      <c r="D4" s="17" t="s">
        <v>163</v>
      </c>
      <c r="E4" s="234" t="s">
        <v>165</v>
      </c>
    </row>
    <row r="5" spans="1:12" ht="14.25" customHeight="1" thickBot="1">
      <c r="A5" s="4"/>
      <c r="B5" s="4"/>
      <c r="C5" s="6"/>
      <c r="D5" s="17" t="s">
        <v>163</v>
      </c>
      <c r="E5" s="235" t="s">
        <v>166</v>
      </c>
    </row>
    <row r="6" spans="1:12" ht="13.5" thickBot="1">
      <c r="B6" s="4"/>
      <c r="C6" s="4"/>
      <c r="D6" s="4"/>
      <c r="E6" s="4"/>
      <c r="F6" s="4"/>
    </row>
    <row r="7" spans="1:12" ht="16.5" customHeight="1" thickBot="1">
      <c r="A7" s="254" t="s">
        <v>329</v>
      </c>
      <c r="B7" s="263"/>
      <c r="C7" s="263"/>
      <c r="D7" s="263"/>
      <c r="E7" s="263"/>
      <c r="F7" s="263"/>
      <c r="G7" s="263"/>
      <c r="H7" s="263"/>
      <c r="I7" s="263"/>
      <c r="J7" s="263"/>
      <c r="K7" s="262"/>
    </row>
    <row r="8" spans="1:12" s="34" customFormat="1" ht="15" thickBot="1">
      <c r="A8" s="73"/>
      <c r="B8" s="72"/>
      <c r="C8" s="72"/>
      <c r="D8" s="72"/>
      <c r="E8" s="72"/>
      <c r="F8" s="72"/>
      <c r="G8" s="72"/>
      <c r="H8" s="72"/>
      <c r="I8" s="72"/>
      <c r="J8" s="72"/>
    </row>
    <row r="9" spans="1:12" s="113" customFormat="1" ht="13.5" thickBot="1">
      <c r="A9" s="264" t="s">
        <v>330</v>
      </c>
      <c r="B9" s="265"/>
      <c r="C9" s="265"/>
      <c r="D9" s="265"/>
      <c r="E9" s="265"/>
      <c r="F9" s="265"/>
      <c r="G9" s="265"/>
      <c r="H9" s="265"/>
      <c r="I9" s="265"/>
      <c r="J9" s="266"/>
      <c r="K9" s="1"/>
      <c r="L9" s="1"/>
    </row>
    <row r="10" spans="1:12" s="113" customFormat="1" ht="30" customHeight="1">
      <c r="A10" s="117" t="s">
        <v>2</v>
      </c>
      <c r="B10" s="118" t="s">
        <v>27</v>
      </c>
      <c r="C10" s="118" t="s">
        <v>331</v>
      </c>
      <c r="D10" s="118" t="s">
        <v>30</v>
      </c>
      <c r="E10" s="118" t="s">
        <v>32</v>
      </c>
      <c r="F10" s="118" t="s">
        <v>33</v>
      </c>
      <c r="G10" s="118" t="s">
        <v>34</v>
      </c>
      <c r="H10" s="118" t="s">
        <v>35</v>
      </c>
      <c r="I10" s="118" t="s">
        <v>43</v>
      </c>
      <c r="J10" s="10" t="s">
        <v>4</v>
      </c>
    </row>
    <row r="11" spans="1:12" s="113" customFormat="1">
      <c r="A11" s="167" t="s">
        <v>332</v>
      </c>
      <c r="B11" s="105">
        <v>8</v>
      </c>
      <c r="C11" s="105">
        <v>113</v>
      </c>
      <c r="D11" s="105">
        <v>24</v>
      </c>
      <c r="E11" s="105">
        <v>1</v>
      </c>
      <c r="F11" s="105">
        <v>1</v>
      </c>
      <c r="G11" s="105">
        <v>0</v>
      </c>
      <c r="H11" s="105">
        <v>0</v>
      </c>
      <c r="I11" s="105">
        <v>5</v>
      </c>
      <c r="J11" s="145">
        <f>SUM(B11:I11)</f>
        <v>152</v>
      </c>
    </row>
    <row r="12" spans="1:12" s="113" customFormat="1" ht="13.5" thickBot="1">
      <c r="A12" s="168" t="s">
        <v>333</v>
      </c>
      <c r="B12" s="146">
        <f>B11/$J$11</f>
        <v>5.2631578947368418E-2</v>
      </c>
      <c r="C12" s="146">
        <f t="shared" ref="C12:I12" si="0">C11/$J$11</f>
        <v>0.74342105263157898</v>
      </c>
      <c r="D12" s="146">
        <f t="shared" si="0"/>
        <v>0.15789473684210525</v>
      </c>
      <c r="E12" s="146">
        <f t="shared" si="0"/>
        <v>6.5789473684210523E-3</v>
      </c>
      <c r="F12" s="146">
        <f t="shared" si="0"/>
        <v>6.5789473684210523E-3</v>
      </c>
      <c r="G12" s="146">
        <f t="shared" si="0"/>
        <v>0</v>
      </c>
      <c r="H12" s="146">
        <f t="shared" si="0"/>
        <v>0</v>
      </c>
      <c r="I12" s="146">
        <f t="shared" si="0"/>
        <v>3.2894736842105261E-2</v>
      </c>
      <c r="J12" s="112">
        <f>SUM(B12:I12)</f>
        <v>1</v>
      </c>
    </row>
    <row r="13" spans="1:12" s="34" customFormat="1" ht="14.25">
      <c r="A13" s="73"/>
      <c r="B13" s="72"/>
      <c r="C13" s="72"/>
      <c r="D13" s="72"/>
      <c r="E13" s="72"/>
      <c r="F13" s="72"/>
      <c r="G13" s="72"/>
      <c r="H13" s="72"/>
      <c r="I13" s="72"/>
      <c r="J13" s="72"/>
    </row>
    <row r="14" spans="1:12" s="34" customFormat="1" ht="15" thickBot="1">
      <c r="A14" s="73"/>
      <c r="B14" s="72"/>
      <c r="C14" s="72"/>
      <c r="D14" s="72"/>
      <c r="E14" s="72"/>
      <c r="F14" s="72"/>
      <c r="G14" s="72"/>
      <c r="H14" s="72"/>
      <c r="I14" s="72"/>
      <c r="J14" s="72"/>
    </row>
    <row r="15" spans="1:12" s="122" customFormat="1" ht="13.5" thickBot="1">
      <c r="A15" s="264" t="s">
        <v>334</v>
      </c>
      <c r="B15" s="270"/>
      <c r="C15" s="270"/>
      <c r="D15" s="270"/>
      <c r="E15" s="270"/>
      <c r="F15" s="270"/>
      <c r="G15" s="270"/>
      <c r="H15" s="270"/>
      <c r="I15" s="270"/>
      <c r="J15" s="262"/>
    </row>
    <row r="16" spans="1:12" s="122" customFormat="1" ht="30" customHeight="1">
      <c r="A16" s="117" t="s">
        <v>2</v>
      </c>
      <c r="B16" s="118" t="s">
        <v>20</v>
      </c>
      <c r="C16" s="118" t="s">
        <v>21</v>
      </c>
      <c r="D16" s="118" t="s">
        <v>22</v>
      </c>
      <c r="E16" s="118" t="s">
        <v>23</v>
      </c>
      <c r="F16" s="118" t="s">
        <v>24</v>
      </c>
      <c r="G16" s="118" t="s">
        <v>25</v>
      </c>
      <c r="H16" s="118" t="s">
        <v>26</v>
      </c>
      <c r="I16" s="118" t="s">
        <v>4</v>
      </c>
      <c r="J16" s="10" t="s">
        <v>156</v>
      </c>
    </row>
    <row r="17" spans="1:10" s="122" customFormat="1">
      <c r="A17" s="123" t="s">
        <v>27</v>
      </c>
      <c r="B17" s="6">
        <v>8</v>
      </c>
      <c r="C17" s="6">
        <v>1</v>
      </c>
      <c r="D17" s="6">
        <v>0</v>
      </c>
      <c r="E17" s="6">
        <v>1</v>
      </c>
      <c r="F17" s="6">
        <v>0</v>
      </c>
      <c r="G17" s="6">
        <v>0</v>
      </c>
      <c r="H17" s="6">
        <v>0</v>
      </c>
      <c r="I17" s="147">
        <f>SUM(B17:H17)</f>
        <v>10</v>
      </c>
      <c r="J17" s="148">
        <f>B17*B$23+C17*C$23+D17*D$23+E17*E$23+F17*F$23+G17*G$23+H17*H$23</f>
        <v>51</v>
      </c>
    </row>
    <row r="18" spans="1:10" s="122" customFormat="1" ht="12.75" customHeight="1">
      <c r="A18" s="124" t="s">
        <v>174</v>
      </c>
      <c r="B18" s="6">
        <v>10</v>
      </c>
      <c r="C18" s="6">
        <v>2</v>
      </c>
      <c r="D18" s="6">
        <v>3</v>
      </c>
      <c r="E18" s="6">
        <v>4</v>
      </c>
      <c r="F18" s="6">
        <v>0</v>
      </c>
      <c r="G18" s="6">
        <v>1</v>
      </c>
      <c r="H18" s="6">
        <v>1</v>
      </c>
      <c r="I18" s="147">
        <f t="shared" ref="I18:I21" si="1">SUM(B18:H18)</f>
        <v>21</v>
      </c>
      <c r="J18" s="148">
        <f t="shared" ref="J18:J21" si="2">B18*B$23+C18*C$23+D18*D$23+E18*E$23+F18*F$23+G18*G$23+H18*H$23</f>
        <v>599</v>
      </c>
    </row>
    <row r="19" spans="1:10" s="122" customFormat="1" ht="12.75" customHeight="1">
      <c r="A19" s="124" t="s">
        <v>175</v>
      </c>
      <c r="B19" s="6">
        <v>8</v>
      </c>
      <c r="C19" s="6">
        <v>7</v>
      </c>
      <c r="D19" s="6">
        <v>2</v>
      </c>
      <c r="E19" s="6">
        <v>7</v>
      </c>
      <c r="F19" s="6">
        <v>1</v>
      </c>
      <c r="G19" s="6">
        <v>0</v>
      </c>
      <c r="H19" s="6">
        <v>0</v>
      </c>
      <c r="I19" s="147">
        <f t="shared" si="1"/>
        <v>25</v>
      </c>
      <c r="J19" s="148">
        <f t="shared" si="2"/>
        <v>352</v>
      </c>
    </row>
    <row r="20" spans="1:10" s="122" customFormat="1" ht="12.75" customHeight="1">
      <c r="A20" s="123" t="s">
        <v>30</v>
      </c>
      <c r="B20" s="6">
        <v>7</v>
      </c>
      <c r="C20" s="6">
        <v>1</v>
      </c>
      <c r="D20" s="6">
        <v>1</v>
      </c>
      <c r="E20" s="6">
        <v>0</v>
      </c>
      <c r="F20" s="6">
        <v>0</v>
      </c>
      <c r="G20" s="6">
        <v>0</v>
      </c>
      <c r="H20" s="6">
        <v>0</v>
      </c>
      <c r="I20" s="147">
        <f t="shared" si="1"/>
        <v>9</v>
      </c>
      <c r="J20" s="148">
        <f t="shared" si="2"/>
        <v>27</v>
      </c>
    </row>
    <row r="21" spans="1:10" s="122" customFormat="1" ht="12.75" customHeight="1">
      <c r="A21" s="123" t="s">
        <v>43</v>
      </c>
      <c r="B21" s="6">
        <v>13</v>
      </c>
      <c r="C21" s="6">
        <v>0</v>
      </c>
      <c r="D21" s="6">
        <v>0</v>
      </c>
      <c r="E21" s="6">
        <v>0</v>
      </c>
      <c r="F21" s="6">
        <v>0</v>
      </c>
      <c r="G21" s="6">
        <v>0</v>
      </c>
      <c r="H21" s="6">
        <v>1</v>
      </c>
      <c r="I21" s="147">
        <f t="shared" si="1"/>
        <v>14</v>
      </c>
      <c r="J21" s="148">
        <f t="shared" si="2"/>
        <v>276</v>
      </c>
    </row>
    <row r="22" spans="1:10" s="122" customFormat="1">
      <c r="A22" s="199" t="s">
        <v>158</v>
      </c>
      <c r="B22" s="149">
        <f>SUM(B17:B21)</f>
        <v>46</v>
      </c>
      <c r="C22" s="149">
        <f>SUM(C17:C21)</f>
        <v>11</v>
      </c>
      <c r="D22" s="149">
        <f>SUM(D17:D21)</f>
        <v>6</v>
      </c>
      <c r="E22" s="149">
        <f>SUM(E17:E21)</f>
        <v>12</v>
      </c>
      <c r="F22" s="149">
        <f>SUM(F17:F21)</f>
        <v>1</v>
      </c>
      <c r="G22" s="149">
        <f>SUM(G17:G21)</f>
        <v>1</v>
      </c>
      <c r="H22" s="149">
        <f>SUM(H17:H21)</f>
        <v>2</v>
      </c>
      <c r="I22" s="12">
        <f>SUM(B22:H22)</f>
        <v>79</v>
      </c>
      <c r="J22" s="24"/>
    </row>
    <row r="23" spans="1:10" s="122" customFormat="1" ht="13.5" thickBot="1">
      <c r="A23" s="231" t="s">
        <v>159</v>
      </c>
      <c r="B23" s="48">
        <v>2</v>
      </c>
      <c r="C23" s="48">
        <v>5</v>
      </c>
      <c r="D23" s="48">
        <v>8</v>
      </c>
      <c r="E23" s="48">
        <v>30</v>
      </c>
      <c r="F23" s="48">
        <v>75</v>
      </c>
      <c r="G23" s="48">
        <v>175</v>
      </c>
      <c r="H23" s="48">
        <v>250</v>
      </c>
      <c r="I23" s="150"/>
      <c r="J23" s="25">
        <f>SUM(J17:J21)</f>
        <v>1305</v>
      </c>
    </row>
    <row r="24" spans="1:10" s="34" customFormat="1" ht="14.25">
      <c r="A24" s="73"/>
      <c r="B24" s="72"/>
      <c r="C24" s="72"/>
      <c r="D24" s="72"/>
      <c r="E24" s="72"/>
      <c r="F24" s="72"/>
      <c r="G24" s="72"/>
      <c r="H24" s="72"/>
      <c r="I24" s="72"/>
      <c r="J24" s="72"/>
    </row>
    <row r="25" spans="1:10" s="34" customFormat="1" ht="15" thickBot="1">
      <c r="A25" s="73"/>
      <c r="B25" s="72"/>
      <c r="C25" s="72"/>
      <c r="D25" s="72"/>
      <c r="E25" s="72"/>
      <c r="F25" s="72"/>
      <c r="G25" s="72"/>
      <c r="H25" s="72"/>
      <c r="I25" s="72"/>
      <c r="J25" s="72"/>
    </row>
    <row r="26" spans="1:10" s="122" customFormat="1" ht="13.5" thickBot="1">
      <c r="A26" s="264" t="s">
        <v>335</v>
      </c>
      <c r="B26" s="270"/>
      <c r="C26" s="270"/>
      <c r="D26" s="270"/>
      <c r="E26" s="270"/>
      <c r="F26" s="270"/>
      <c r="G26" s="270"/>
      <c r="H26" s="270"/>
      <c r="I26" s="270"/>
      <c r="J26" s="262"/>
    </row>
    <row r="27" spans="1:10" s="122" customFormat="1" ht="30" customHeight="1">
      <c r="A27" s="117" t="s">
        <v>2</v>
      </c>
      <c r="B27" s="118" t="s">
        <v>20</v>
      </c>
      <c r="C27" s="118" t="s">
        <v>21</v>
      </c>
      <c r="D27" s="118" t="s">
        <v>22</v>
      </c>
      <c r="E27" s="118" t="s">
        <v>23</v>
      </c>
      <c r="F27" s="118" t="s">
        <v>24</v>
      </c>
      <c r="G27" s="118" t="s">
        <v>25</v>
      </c>
      <c r="H27" s="118" t="s">
        <v>26</v>
      </c>
      <c r="I27" s="118" t="s">
        <v>4</v>
      </c>
      <c r="J27" s="10" t="s">
        <v>156</v>
      </c>
    </row>
    <row r="28" spans="1:10" s="122" customFormat="1">
      <c r="A28" s="123" t="s">
        <v>27</v>
      </c>
      <c r="B28" s="6">
        <v>3</v>
      </c>
      <c r="C28" s="6">
        <v>2</v>
      </c>
      <c r="D28" s="6">
        <v>0</v>
      </c>
      <c r="E28" s="6">
        <v>1</v>
      </c>
      <c r="F28" s="6">
        <v>0</v>
      </c>
      <c r="G28" s="6">
        <v>0</v>
      </c>
      <c r="H28" s="6">
        <v>0</v>
      </c>
      <c r="I28" s="147">
        <f>SUM(B28:H28)</f>
        <v>6</v>
      </c>
      <c r="J28" s="148">
        <f>B28*B$34+C28*C$34+D28*D$34+E28*E$34+F28*F$34+G28*G$34+H28*H$34</f>
        <v>46</v>
      </c>
    </row>
    <row r="29" spans="1:10" s="122" customFormat="1" ht="12.75" customHeight="1">
      <c r="A29" s="124" t="s">
        <v>174</v>
      </c>
      <c r="B29" s="6">
        <v>10</v>
      </c>
      <c r="C29" s="6">
        <v>2</v>
      </c>
      <c r="D29" s="6">
        <v>3</v>
      </c>
      <c r="E29" s="6">
        <v>4</v>
      </c>
      <c r="F29" s="6">
        <v>0</v>
      </c>
      <c r="G29" s="6">
        <v>0</v>
      </c>
      <c r="H29" s="6">
        <v>2</v>
      </c>
      <c r="I29" s="147">
        <f t="shared" ref="I29:I32" si="3">SUM(B29:H29)</f>
        <v>21</v>
      </c>
      <c r="J29" s="148">
        <f t="shared" ref="J29:J32" si="4">B29*B$34+C29*C$34+D29*D$34+E29*E$34+F29*F$34+G29*G$34+H29*H$34</f>
        <v>674</v>
      </c>
    </row>
    <row r="30" spans="1:10" s="122" customFormat="1" ht="12.75" customHeight="1">
      <c r="A30" s="124" t="s">
        <v>175</v>
      </c>
      <c r="B30" s="6">
        <v>13</v>
      </c>
      <c r="C30" s="6">
        <v>2</v>
      </c>
      <c r="D30" s="6">
        <v>1</v>
      </c>
      <c r="E30" s="6">
        <v>3</v>
      </c>
      <c r="F30" s="6">
        <v>0</v>
      </c>
      <c r="G30" s="6">
        <v>0</v>
      </c>
      <c r="H30" s="6">
        <v>0</v>
      </c>
      <c r="I30" s="147">
        <f t="shared" si="3"/>
        <v>19</v>
      </c>
      <c r="J30" s="148">
        <f t="shared" si="4"/>
        <v>134</v>
      </c>
    </row>
    <row r="31" spans="1:10" s="122" customFormat="1" ht="12.75" customHeight="1">
      <c r="A31" s="123" t="s">
        <v>30</v>
      </c>
      <c r="B31" s="6">
        <v>4</v>
      </c>
      <c r="C31" s="6">
        <v>1</v>
      </c>
      <c r="D31" s="6">
        <v>0</v>
      </c>
      <c r="E31" s="6">
        <v>0</v>
      </c>
      <c r="F31" s="6">
        <v>0</v>
      </c>
      <c r="G31" s="6">
        <v>0</v>
      </c>
      <c r="H31" s="6">
        <v>0</v>
      </c>
      <c r="I31" s="147">
        <f t="shared" si="3"/>
        <v>5</v>
      </c>
      <c r="J31" s="148">
        <f t="shared" si="4"/>
        <v>13</v>
      </c>
    </row>
    <row r="32" spans="1:10" s="122" customFormat="1" ht="12.75" customHeight="1">
      <c r="A32" s="123" t="s">
        <v>43</v>
      </c>
      <c r="B32" s="6">
        <v>5</v>
      </c>
      <c r="C32" s="6">
        <v>1</v>
      </c>
      <c r="D32" s="6">
        <v>0</v>
      </c>
      <c r="E32" s="6">
        <v>1</v>
      </c>
      <c r="F32" s="6">
        <v>0</v>
      </c>
      <c r="G32" s="6">
        <v>0</v>
      </c>
      <c r="H32" s="6">
        <v>0</v>
      </c>
      <c r="I32" s="147">
        <f t="shared" si="3"/>
        <v>7</v>
      </c>
      <c r="J32" s="148">
        <f t="shared" si="4"/>
        <v>45</v>
      </c>
    </row>
    <row r="33" spans="1:10" s="122" customFormat="1">
      <c r="A33" s="199" t="s">
        <v>158</v>
      </c>
      <c r="B33" s="149">
        <f>SUM(B28:B32)</f>
        <v>35</v>
      </c>
      <c r="C33" s="149">
        <f>SUM(C28:C32)</f>
        <v>8</v>
      </c>
      <c r="D33" s="149">
        <f>SUM(D28:D32)</f>
        <v>4</v>
      </c>
      <c r="E33" s="149">
        <f>SUM(E28:E32)</f>
        <v>9</v>
      </c>
      <c r="F33" s="149">
        <f>SUM(F28:F32)</f>
        <v>0</v>
      </c>
      <c r="G33" s="149">
        <f>SUM(G28:G32)</f>
        <v>0</v>
      </c>
      <c r="H33" s="149">
        <f>SUM(H28:H32)</f>
        <v>2</v>
      </c>
      <c r="I33" s="12">
        <f>SUM(B33:H33)</f>
        <v>58</v>
      </c>
      <c r="J33" s="24"/>
    </row>
    <row r="34" spans="1:10" s="122" customFormat="1" ht="13.5" thickBot="1">
      <c r="A34" s="231" t="s">
        <v>159</v>
      </c>
      <c r="B34" s="48">
        <v>2</v>
      </c>
      <c r="C34" s="48">
        <v>5</v>
      </c>
      <c r="D34" s="48">
        <v>8</v>
      </c>
      <c r="E34" s="48">
        <v>30</v>
      </c>
      <c r="F34" s="48">
        <v>75</v>
      </c>
      <c r="G34" s="48">
        <v>175</v>
      </c>
      <c r="H34" s="48">
        <v>250</v>
      </c>
      <c r="I34" s="150"/>
      <c r="J34" s="25">
        <f>SUM(J28:J32)</f>
        <v>912</v>
      </c>
    </row>
    <row r="35" spans="1:10" s="34" customFormat="1" ht="14.25">
      <c r="A35" s="73"/>
      <c r="B35" s="72"/>
      <c r="C35" s="72"/>
      <c r="D35" s="72"/>
      <c r="E35" s="72"/>
      <c r="F35" s="72"/>
      <c r="G35" s="72"/>
      <c r="H35" s="72"/>
      <c r="I35" s="72"/>
      <c r="J35" s="72"/>
    </row>
    <row r="36" spans="1:10" s="34" customFormat="1" ht="15" thickBot="1">
      <c r="A36" s="73"/>
      <c r="B36" s="72"/>
      <c r="C36" s="72"/>
      <c r="D36" s="72"/>
      <c r="E36" s="72"/>
      <c r="F36" s="72"/>
      <c r="G36" s="72"/>
      <c r="H36" s="72"/>
      <c r="I36" s="72"/>
      <c r="J36" s="72"/>
    </row>
    <row r="37" spans="1:10" s="122" customFormat="1" ht="13.5" customHeight="1" thickBot="1">
      <c r="A37" s="264" t="s">
        <v>336</v>
      </c>
      <c r="B37" s="265"/>
      <c r="C37" s="265"/>
      <c r="D37" s="265"/>
      <c r="E37" s="265"/>
      <c r="F37" s="265"/>
      <c r="G37" s="265"/>
      <c r="H37" s="265"/>
      <c r="I37" s="265"/>
      <c r="J37" s="266"/>
    </row>
    <row r="38" spans="1:10" s="122" customFormat="1" ht="30" customHeight="1">
      <c r="A38" s="166" t="s">
        <v>2</v>
      </c>
      <c r="B38" s="118" t="s">
        <v>20</v>
      </c>
      <c r="C38" s="118" t="s">
        <v>21</v>
      </c>
      <c r="D38" s="118" t="s">
        <v>22</v>
      </c>
      <c r="E38" s="118" t="s">
        <v>23</v>
      </c>
      <c r="F38" s="118" t="s">
        <v>24</v>
      </c>
      <c r="G38" s="118" t="s">
        <v>25</v>
      </c>
      <c r="H38" s="118" t="s">
        <v>26</v>
      </c>
      <c r="I38" s="118" t="s">
        <v>4</v>
      </c>
      <c r="J38" s="10" t="s">
        <v>156</v>
      </c>
    </row>
    <row r="39" spans="1:10" s="122" customFormat="1">
      <c r="A39" s="133" t="s">
        <v>27</v>
      </c>
      <c r="B39" s="6">
        <v>13</v>
      </c>
      <c r="C39" s="6">
        <v>2</v>
      </c>
      <c r="D39" s="6">
        <v>0</v>
      </c>
      <c r="E39" s="6">
        <v>2</v>
      </c>
      <c r="F39" s="6">
        <v>0</v>
      </c>
      <c r="G39" s="6">
        <v>0</v>
      </c>
      <c r="H39" s="6">
        <v>0</v>
      </c>
      <c r="I39" s="147">
        <f>SUM(B39:H39)</f>
        <v>17</v>
      </c>
      <c r="J39" s="148">
        <f>B39*B$45+C39*C$45+D39*D$45+E39*E$45+F39*F$45+G39*G$45+H39*H$45</f>
        <v>96</v>
      </c>
    </row>
    <row r="40" spans="1:10" s="122" customFormat="1" ht="12.75" customHeight="1">
      <c r="A40" s="134" t="s">
        <v>174</v>
      </c>
      <c r="B40" s="6">
        <v>25</v>
      </c>
      <c r="C40" s="6">
        <v>11</v>
      </c>
      <c r="D40" s="6">
        <v>3</v>
      </c>
      <c r="E40" s="6">
        <v>5</v>
      </c>
      <c r="F40" s="6">
        <v>0</v>
      </c>
      <c r="G40" s="6">
        <v>0</v>
      </c>
      <c r="H40" s="6">
        <v>1</v>
      </c>
      <c r="I40" s="147">
        <f t="shared" ref="I40:I43" si="5">SUM(B40:H40)</f>
        <v>45</v>
      </c>
      <c r="J40" s="148">
        <f t="shared" ref="J40:J43" si="6">B40*B$45+C40*C$45+D40*D$45+E40*E$45+F40*F$45+G40*G$45+H40*H$45</f>
        <v>529</v>
      </c>
    </row>
    <row r="41" spans="1:10" s="122" customFormat="1" ht="12.75" customHeight="1">
      <c r="A41" s="134" t="s">
        <v>175</v>
      </c>
      <c r="B41" s="6">
        <v>17</v>
      </c>
      <c r="C41" s="6">
        <v>2</v>
      </c>
      <c r="D41" s="6">
        <v>0</v>
      </c>
      <c r="E41" s="6">
        <v>1</v>
      </c>
      <c r="F41" s="6">
        <v>1</v>
      </c>
      <c r="G41" s="6">
        <v>0</v>
      </c>
      <c r="H41" s="6">
        <v>0</v>
      </c>
      <c r="I41" s="147">
        <f t="shared" si="5"/>
        <v>21</v>
      </c>
      <c r="J41" s="148">
        <f t="shared" si="6"/>
        <v>149</v>
      </c>
    </row>
    <row r="42" spans="1:10" s="122" customFormat="1" ht="12.75" customHeight="1">
      <c r="A42" s="133" t="s">
        <v>30</v>
      </c>
      <c r="B42" s="6">
        <v>8</v>
      </c>
      <c r="C42" s="6">
        <v>0</v>
      </c>
      <c r="D42" s="6">
        <v>0</v>
      </c>
      <c r="E42" s="6">
        <v>0</v>
      </c>
      <c r="F42" s="6">
        <v>0</v>
      </c>
      <c r="G42" s="6">
        <v>1</v>
      </c>
      <c r="H42" s="6">
        <v>0</v>
      </c>
      <c r="I42" s="147">
        <f t="shared" si="5"/>
        <v>9</v>
      </c>
      <c r="J42" s="148">
        <f t="shared" si="6"/>
        <v>191</v>
      </c>
    </row>
    <row r="43" spans="1:10" s="122" customFormat="1" ht="12.75" customHeight="1">
      <c r="A43" s="133" t="s">
        <v>43</v>
      </c>
      <c r="B43" s="6">
        <v>16</v>
      </c>
      <c r="C43" s="6">
        <v>4</v>
      </c>
      <c r="D43" s="6">
        <v>0</v>
      </c>
      <c r="E43" s="6">
        <v>1</v>
      </c>
      <c r="F43" s="6">
        <v>0</v>
      </c>
      <c r="G43" s="6">
        <v>0</v>
      </c>
      <c r="H43" s="6">
        <v>0</v>
      </c>
      <c r="I43" s="147">
        <f t="shared" si="5"/>
        <v>21</v>
      </c>
      <c r="J43" s="148">
        <f t="shared" si="6"/>
        <v>82</v>
      </c>
    </row>
    <row r="44" spans="1:10" s="122" customFormat="1">
      <c r="A44" s="199" t="s">
        <v>158</v>
      </c>
      <c r="B44" s="149">
        <f>SUM(B39:B43)</f>
        <v>79</v>
      </c>
      <c r="C44" s="149">
        <f>SUM(C39:C43)</f>
        <v>19</v>
      </c>
      <c r="D44" s="149">
        <f>SUM(D39:D43)</f>
        <v>3</v>
      </c>
      <c r="E44" s="149">
        <f>SUM(E39:E43)</f>
        <v>9</v>
      </c>
      <c r="F44" s="149">
        <f>SUM(F39:F43)</f>
        <v>1</v>
      </c>
      <c r="G44" s="149">
        <f>SUM(G39:G43)</f>
        <v>1</v>
      </c>
      <c r="H44" s="149">
        <f>SUM(H39:H43)</f>
        <v>1</v>
      </c>
      <c r="I44" s="12">
        <f>SUM(B44:H44)</f>
        <v>113</v>
      </c>
      <c r="J44" s="24"/>
    </row>
    <row r="45" spans="1:10" s="122" customFormat="1" ht="13.5" thickBot="1">
      <c r="A45" s="231" t="s">
        <v>159</v>
      </c>
      <c r="B45" s="48">
        <v>2</v>
      </c>
      <c r="C45" s="48">
        <v>5</v>
      </c>
      <c r="D45" s="48">
        <v>8</v>
      </c>
      <c r="E45" s="48">
        <v>30</v>
      </c>
      <c r="F45" s="48">
        <v>75</v>
      </c>
      <c r="G45" s="48">
        <v>175</v>
      </c>
      <c r="H45" s="48">
        <v>250</v>
      </c>
      <c r="I45" s="150"/>
      <c r="J45" s="25">
        <f>SUM(J39:J43)</f>
        <v>1047</v>
      </c>
    </row>
    <row r="46" spans="1:10" s="122" customFormat="1">
      <c r="I46" s="151"/>
    </row>
    <row r="47" spans="1:10" s="122" customFormat="1" ht="13.5" thickBot="1">
      <c r="I47" s="151"/>
    </row>
    <row r="48" spans="1:10" s="122" customFormat="1" ht="13.5" thickBot="1">
      <c r="A48" s="264" t="s">
        <v>337</v>
      </c>
      <c r="B48" s="271"/>
      <c r="C48" s="271"/>
      <c r="D48" s="271"/>
      <c r="E48" s="271"/>
      <c r="F48" s="271"/>
      <c r="G48" s="271"/>
      <c r="H48" s="271"/>
      <c r="I48" s="271"/>
      <c r="J48" s="272"/>
    </row>
    <row r="49" spans="1:10" s="122" customFormat="1" ht="30" customHeight="1">
      <c r="A49" s="117" t="s">
        <v>2</v>
      </c>
      <c r="B49" s="118" t="s">
        <v>20</v>
      </c>
      <c r="C49" s="118" t="s">
        <v>21</v>
      </c>
      <c r="D49" s="118" t="s">
        <v>22</v>
      </c>
      <c r="E49" s="118" t="s">
        <v>23</v>
      </c>
      <c r="F49" s="118" t="s">
        <v>24</v>
      </c>
      <c r="G49" s="118" t="s">
        <v>25</v>
      </c>
      <c r="H49" s="118" t="s">
        <v>26</v>
      </c>
      <c r="I49" s="118" t="s">
        <v>4</v>
      </c>
      <c r="J49" s="10" t="s">
        <v>156</v>
      </c>
    </row>
    <row r="50" spans="1:10" s="122" customFormat="1">
      <c r="A50" s="123" t="s">
        <v>27</v>
      </c>
      <c r="B50" s="105">
        <v>4</v>
      </c>
      <c r="C50" s="105">
        <v>0</v>
      </c>
      <c r="D50" s="105">
        <v>0</v>
      </c>
      <c r="E50" s="105">
        <v>1</v>
      </c>
      <c r="F50" s="105">
        <v>0</v>
      </c>
      <c r="G50" s="105">
        <v>0</v>
      </c>
      <c r="H50" s="105">
        <v>0</v>
      </c>
      <c r="I50" s="147">
        <f>SUM(B50:H50)</f>
        <v>5</v>
      </c>
      <c r="J50" s="148">
        <f>B50*$B$56+C50*$C$56+D50*$D$56+E50*$E$56+F50*$F$56+G50*$G$56+H50*$H$56</f>
        <v>38</v>
      </c>
    </row>
    <row r="51" spans="1:10" s="122" customFormat="1" ht="12.75" customHeight="1">
      <c r="A51" s="124" t="s">
        <v>174</v>
      </c>
      <c r="B51" s="105">
        <v>17</v>
      </c>
      <c r="C51" s="105">
        <v>4</v>
      </c>
      <c r="D51" s="105">
        <v>5</v>
      </c>
      <c r="E51" s="105">
        <v>7</v>
      </c>
      <c r="F51" s="105">
        <v>0</v>
      </c>
      <c r="G51" s="105">
        <v>0</v>
      </c>
      <c r="H51" s="105">
        <v>0</v>
      </c>
      <c r="I51" s="147">
        <f t="shared" ref="I51:I54" si="7">SUM(B51:H51)</f>
        <v>33</v>
      </c>
      <c r="J51" s="148">
        <f t="shared" ref="J51:J54" si="8">B51*$B$56+C51*$C$56+D51*$D$56+E51*$E$56+F51*$F$56+G51*$G$56+H51*$H$56</f>
        <v>304</v>
      </c>
    </row>
    <row r="52" spans="1:10" s="122" customFormat="1" ht="12.75" customHeight="1">
      <c r="A52" s="124" t="s">
        <v>175</v>
      </c>
      <c r="B52" s="105">
        <v>13</v>
      </c>
      <c r="C52" s="105">
        <v>7</v>
      </c>
      <c r="D52" s="105">
        <v>2</v>
      </c>
      <c r="E52" s="105">
        <v>1</v>
      </c>
      <c r="F52" s="105">
        <v>0</v>
      </c>
      <c r="G52" s="105">
        <v>0</v>
      </c>
      <c r="H52" s="105">
        <v>0</v>
      </c>
      <c r="I52" s="147">
        <f t="shared" si="7"/>
        <v>23</v>
      </c>
      <c r="J52" s="148">
        <f t="shared" si="8"/>
        <v>107</v>
      </c>
    </row>
    <row r="53" spans="1:10" s="122" customFormat="1" ht="12.75" customHeight="1">
      <c r="A53" s="123" t="s">
        <v>30</v>
      </c>
      <c r="B53" s="105">
        <v>3</v>
      </c>
      <c r="C53" s="105">
        <v>0</v>
      </c>
      <c r="D53" s="105">
        <v>0</v>
      </c>
      <c r="E53" s="105">
        <v>0</v>
      </c>
      <c r="F53" s="105">
        <v>0</v>
      </c>
      <c r="G53" s="105">
        <v>0</v>
      </c>
      <c r="H53" s="105">
        <v>0</v>
      </c>
      <c r="I53" s="147">
        <f t="shared" si="7"/>
        <v>3</v>
      </c>
      <c r="J53" s="148">
        <f t="shared" si="8"/>
        <v>6</v>
      </c>
    </row>
    <row r="54" spans="1:10" s="122" customFormat="1" ht="12.75" customHeight="1">
      <c r="A54" s="123" t="s">
        <v>43</v>
      </c>
      <c r="B54" s="105">
        <v>12</v>
      </c>
      <c r="C54" s="105">
        <v>4</v>
      </c>
      <c r="D54" s="105">
        <v>1</v>
      </c>
      <c r="E54" s="105">
        <v>1</v>
      </c>
      <c r="F54" s="105">
        <v>0</v>
      </c>
      <c r="G54" s="105">
        <v>0</v>
      </c>
      <c r="H54" s="105">
        <v>0</v>
      </c>
      <c r="I54" s="147">
        <f t="shared" si="7"/>
        <v>18</v>
      </c>
      <c r="J54" s="148">
        <f t="shared" si="8"/>
        <v>82</v>
      </c>
    </row>
    <row r="55" spans="1:10" s="122" customFormat="1">
      <c r="A55" s="199" t="s">
        <v>158</v>
      </c>
      <c r="B55" s="149">
        <f>SUM(B50:B54)</f>
        <v>49</v>
      </c>
      <c r="C55" s="149">
        <f>SUM(C50:C54)</f>
        <v>15</v>
      </c>
      <c r="D55" s="149">
        <f>SUM(D50:D54)</f>
        <v>8</v>
      </c>
      <c r="E55" s="149">
        <f>SUM(E50:E54)</f>
        <v>10</v>
      </c>
      <c r="F55" s="149">
        <f>SUM(F50:F54)</f>
        <v>0</v>
      </c>
      <c r="G55" s="149">
        <f>SUM(G50:G54)</f>
        <v>0</v>
      </c>
      <c r="H55" s="149">
        <f>SUM(H50:H54)</f>
        <v>0</v>
      </c>
      <c r="I55" s="12">
        <f>SUM(B55:H55)</f>
        <v>82</v>
      </c>
      <c r="J55" s="24"/>
    </row>
    <row r="56" spans="1:10" s="122" customFormat="1" ht="13.5" thickBot="1">
      <c r="A56" s="231" t="s">
        <v>159</v>
      </c>
      <c r="B56" s="48">
        <v>2</v>
      </c>
      <c r="C56" s="48">
        <v>5</v>
      </c>
      <c r="D56" s="48">
        <v>8</v>
      </c>
      <c r="E56" s="48">
        <v>30</v>
      </c>
      <c r="F56" s="48">
        <v>75</v>
      </c>
      <c r="G56" s="48">
        <v>175</v>
      </c>
      <c r="H56" s="48">
        <v>250</v>
      </c>
      <c r="I56" s="150"/>
      <c r="J56" s="25">
        <f>SUM(J50:J54)</f>
        <v>537</v>
      </c>
    </row>
    <row r="57" spans="1:10" s="122" customFormat="1"/>
    <row r="58" spans="1:10" s="122" customFormat="1" ht="13.5" thickBot="1"/>
    <row r="59" spans="1:10" s="113" customFormat="1" ht="13.5" thickBot="1">
      <c r="A59" s="264" t="s">
        <v>338</v>
      </c>
      <c r="B59" s="265" t="s">
        <v>339</v>
      </c>
      <c r="C59" s="265" t="s">
        <v>339</v>
      </c>
      <c r="D59" s="265" t="s">
        <v>339</v>
      </c>
      <c r="E59" s="265" t="s">
        <v>339</v>
      </c>
      <c r="F59" s="265" t="s">
        <v>339</v>
      </c>
      <c r="G59" s="265" t="s">
        <v>339</v>
      </c>
      <c r="H59" s="266" t="s">
        <v>339</v>
      </c>
    </row>
    <row r="60" spans="1:10" s="113" customFormat="1" ht="30" customHeight="1">
      <c r="A60" s="32" t="s">
        <v>2</v>
      </c>
      <c r="B60" s="65" t="s">
        <v>340</v>
      </c>
      <c r="C60" s="65" t="s">
        <v>341</v>
      </c>
      <c r="D60" s="65" t="s">
        <v>342</v>
      </c>
      <c r="E60" s="65" t="s">
        <v>343</v>
      </c>
      <c r="F60" s="65" t="s">
        <v>344</v>
      </c>
      <c r="G60" s="65" t="s">
        <v>345</v>
      </c>
      <c r="H60" s="16" t="s">
        <v>4</v>
      </c>
    </row>
    <row r="61" spans="1:10" s="113" customFormat="1">
      <c r="A61" s="167" t="s">
        <v>332</v>
      </c>
      <c r="B61" s="105">
        <v>64</v>
      </c>
      <c r="C61" s="105">
        <v>30</v>
      </c>
      <c r="D61" s="105">
        <v>29</v>
      </c>
      <c r="E61" s="105">
        <v>7</v>
      </c>
      <c r="F61" s="105">
        <v>5</v>
      </c>
      <c r="G61" s="105">
        <v>5</v>
      </c>
      <c r="H61" s="145">
        <f>SUM(B61:G61)</f>
        <v>140</v>
      </c>
    </row>
    <row r="62" spans="1:10" s="113" customFormat="1" ht="13.5" thickBot="1">
      <c r="A62" s="168" t="s">
        <v>333</v>
      </c>
      <c r="B62" s="146">
        <f>B61/$H$61</f>
        <v>0.45714285714285713</v>
      </c>
      <c r="C62" s="146">
        <f t="shared" ref="C62:G62" si="9">C61/$H$61</f>
        <v>0.21428571428571427</v>
      </c>
      <c r="D62" s="146">
        <f t="shared" si="9"/>
        <v>0.20714285714285716</v>
      </c>
      <c r="E62" s="146">
        <f t="shared" si="9"/>
        <v>0.05</v>
      </c>
      <c r="F62" s="146">
        <f t="shared" si="9"/>
        <v>3.5714285714285712E-2</v>
      </c>
      <c r="G62" s="146">
        <f t="shared" si="9"/>
        <v>3.5714285714285712E-2</v>
      </c>
      <c r="H62" s="112">
        <f>SUM(B62:G62)</f>
        <v>1</v>
      </c>
    </row>
    <row r="63" spans="1:10" s="113" customFormat="1"/>
    <row r="64" spans="1:10" s="113" customFormat="1" ht="13.5" thickBot="1"/>
    <row r="65" spans="1:10" s="122" customFormat="1" ht="13.5" thickBot="1">
      <c r="A65" s="264" t="s">
        <v>346</v>
      </c>
      <c r="B65" s="270"/>
      <c r="C65" s="270"/>
      <c r="D65" s="270"/>
      <c r="E65" s="270"/>
      <c r="F65" s="270"/>
      <c r="G65" s="270"/>
      <c r="H65" s="270"/>
      <c r="I65" s="270"/>
      <c r="J65" s="262"/>
    </row>
    <row r="66" spans="1:10" s="122" customFormat="1" ht="30" customHeight="1">
      <c r="A66" s="117" t="s">
        <v>2</v>
      </c>
      <c r="B66" s="118" t="s">
        <v>347</v>
      </c>
      <c r="C66" s="118" t="s">
        <v>348</v>
      </c>
      <c r="D66" s="118" t="s">
        <v>349</v>
      </c>
      <c r="E66" s="118" t="s">
        <v>350</v>
      </c>
      <c r="F66" s="118" t="s">
        <v>351</v>
      </c>
      <c r="G66" s="118" t="s">
        <v>352</v>
      </c>
      <c r="H66" s="118" t="s">
        <v>37</v>
      </c>
      <c r="I66" s="118" t="s">
        <v>4</v>
      </c>
      <c r="J66" s="10" t="s">
        <v>160</v>
      </c>
    </row>
    <row r="67" spans="1:10" s="122" customFormat="1">
      <c r="A67" s="123" t="s">
        <v>27</v>
      </c>
      <c r="B67" s="6">
        <v>5</v>
      </c>
      <c r="C67" s="6">
        <v>0</v>
      </c>
      <c r="D67" s="6">
        <v>0</v>
      </c>
      <c r="E67" s="6">
        <v>0</v>
      </c>
      <c r="F67" s="6">
        <v>2</v>
      </c>
      <c r="G67" s="6">
        <v>1</v>
      </c>
      <c r="H67" s="6">
        <v>1</v>
      </c>
      <c r="I67" s="147">
        <f t="shared" ref="I67:I71" si="10">SUM(B67:H67)</f>
        <v>9</v>
      </c>
      <c r="J67" s="148">
        <f>B67*B$73+C67*C$73+D67*D$73+E67*E$73+F67*F$73+G67*G$73+H67*H$73</f>
        <v>1162.5</v>
      </c>
    </row>
    <row r="68" spans="1:10" s="122" customFormat="1" ht="12.75" customHeight="1">
      <c r="A68" s="123" t="s">
        <v>28</v>
      </c>
      <c r="B68" s="6">
        <v>13</v>
      </c>
      <c r="C68" s="6">
        <v>4</v>
      </c>
      <c r="D68" s="6">
        <v>1</v>
      </c>
      <c r="E68" s="6">
        <v>0</v>
      </c>
      <c r="F68" s="6">
        <v>1</v>
      </c>
      <c r="G68" s="6">
        <v>0</v>
      </c>
      <c r="H68" s="6">
        <v>0</v>
      </c>
      <c r="I68" s="147">
        <f t="shared" si="10"/>
        <v>19</v>
      </c>
      <c r="J68" s="148">
        <f t="shared" ref="J68:J71" si="11">B68*B$73+C68*C$73+D68*D$73+E68*E$73+F68*F$73+G68*G$73+H68*H$73</f>
        <v>280</v>
      </c>
    </row>
    <row r="69" spans="1:10" s="122" customFormat="1" ht="12.75" customHeight="1">
      <c r="A69" s="123" t="s">
        <v>29</v>
      </c>
      <c r="B69" s="6">
        <v>6</v>
      </c>
      <c r="C69" s="6">
        <v>5</v>
      </c>
      <c r="D69" s="6">
        <v>2</v>
      </c>
      <c r="E69" s="6">
        <v>2</v>
      </c>
      <c r="F69" s="6">
        <v>1</v>
      </c>
      <c r="G69" s="6">
        <v>5</v>
      </c>
      <c r="H69" s="6">
        <v>3</v>
      </c>
      <c r="I69" s="147">
        <f t="shared" si="10"/>
        <v>24</v>
      </c>
      <c r="J69" s="148">
        <f t="shared" si="11"/>
        <v>3715</v>
      </c>
    </row>
    <row r="70" spans="1:10" s="122" customFormat="1" ht="12.75" customHeight="1">
      <c r="A70" s="123" t="s">
        <v>30</v>
      </c>
      <c r="B70" s="6">
        <v>2</v>
      </c>
      <c r="C70" s="6">
        <v>2</v>
      </c>
      <c r="D70" s="6">
        <v>0</v>
      </c>
      <c r="E70" s="6">
        <v>2</v>
      </c>
      <c r="F70" s="6">
        <v>1</v>
      </c>
      <c r="G70" s="6">
        <v>0</v>
      </c>
      <c r="H70" s="6">
        <v>2</v>
      </c>
      <c r="I70" s="147">
        <f t="shared" si="10"/>
        <v>9</v>
      </c>
      <c r="J70" s="148">
        <f t="shared" si="11"/>
        <v>1335</v>
      </c>
    </row>
    <row r="71" spans="1:10" s="122" customFormat="1" ht="12.75" customHeight="1">
      <c r="A71" s="123" t="s">
        <v>43</v>
      </c>
      <c r="B71" s="6">
        <v>10</v>
      </c>
      <c r="C71" s="6">
        <v>2</v>
      </c>
      <c r="D71" s="6">
        <v>1</v>
      </c>
      <c r="E71" s="6">
        <v>0</v>
      </c>
      <c r="F71" s="6">
        <v>0</v>
      </c>
      <c r="G71" s="6">
        <v>2</v>
      </c>
      <c r="H71" s="6">
        <v>1</v>
      </c>
      <c r="I71" s="147">
        <f t="shared" si="10"/>
        <v>16</v>
      </c>
      <c r="J71" s="148">
        <f t="shared" si="11"/>
        <v>1292.5</v>
      </c>
    </row>
    <row r="72" spans="1:10" s="122" customFormat="1">
      <c r="A72" s="199" t="s">
        <v>158</v>
      </c>
      <c r="B72" s="149">
        <f>SUM(B67:B71)</f>
        <v>36</v>
      </c>
      <c r="C72" s="149">
        <f>SUM(C67:C71)</f>
        <v>13</v>
      </c>
      <c r="D72" s="149">
        <f>SUM(D67:D71)</f>
        <v>4</v>
      </c>
      <c r="E72" s="149">
        <f>SUM(E67:E71)</f>
        <v>4</v>
      </c>
      <c r="F72" s="149">
        <f>SUM(F67:F71)</f>
        <v>5</v>
      </c>
      <c r="G72" s="149">
        <f>SUM(G67:G71)</f>
        <v>8</v>
      </c>
      <c r="H72" s="149">
        <f>SUM(H67:H71)</f>
        <v>7</v>
      </c>
      <c r="I72" s="23">
        <f>SUM(I67:I71)</f>
        <v>77</v>
      </c>
      <c r="J72" s="26"/>
    </row>
    <row r="73" spans="1:10" s="122" customFormat="1" ht="13.5" thickBot="1">
      <c r="A73" s="231" t="s">
        <v>159</v>
      </c>
      <c r="B73" s="48">
        <v>2.5</v>
      </c>
      <c r="C73" s="48">
        <v>15</v>
      </c>
      <c r="D73" s="48">
        <v>37.5</v>
      </c>
      <c r="E73" s="48">
        <v>75</v>
      </c>
      <c r="F73" s="48">
        <v>150</v>
      </c>
      <c r="G73" s="48">
        <v>350</v>
      </c>
      <c r="H73" s="48">
        <v>500</v>
      </c>
      <c r="I73" s="14"/>
      <c r="J73" s="25">
        <f>SUM(J67:J71)</f>
        <v>7785</v>
      </c>
    </row>
    <row r="74" spans="1:10" s="122" customFormat="1"/>
    <row r="75" spans="1:10" s="122" customFormat="1" ht="13.5" thickBot="1"/>
    <row r="76" spans="1:10" s="122" customFormat="1" ht="13.5" thickBot="1">
      <c r="A76" s="264" t="s">
        <v>353</v>
      </c>
      <c r="B76" s="270"/>
      <c r="C76" s="270"/>
      <c r="D76" s="270"/>
      <c r="E76" s="270"/>
      <c r="F76" s="270"/>
      <c r="G76" s="270"/>
      <c r="H76" s="270"/>
      <c r="I76" s="270"/>
      <c r="J76" s="262"/>
    </row>
    <row r="77" spans="1:10" s="122" customFormat="1" ht="30" customHeight="1">
      <c r="A77" s="117" t="s">
        <v>2</v>
      </c>
      <c r="B77" s="118" t="s">
        <v>347</v>
      </c>
      <c r="C77" s="118" t="s">
        <v>348</v>
      </c>
      <c r="D77" s="118" t="s">
        <v>349</v>
      </c>
      <c r="E77" s="118" t="s">
        <v>350</v>
      </c>
      <c r="F77" s="118" t="s">
        <v>351</v>
      </c>
      <c r="G77" s="118" t="s">
        <v>352</v>
      </c>
      <c r="H77" s="118" t="s">
        <v>37</v>
      </c>
      <c r="I77" s="118" t="s">
        <v>4</v>
      </c>
      <c r="J77" s="10" t="s">
        <v>160</v>
      </c>
    </row>
    <row r="78" spans="1:10" s="122" customFormat="1">
      <c r="A78" s="123" t="s">
        <v>27</v>
      </c>
      <c r="B78" s="6">
        <v>2</v>
      </c>
      <c r="C78" s="6">
        <v>1</v>
      </c>
      <c r="D78" s="6">
        <v>0</v>
      </c>
      <c r="E78" s="6">
        <v>0</v>
      </c>
      <c r="F78" s="6">
        <v>1</v>
      </c>
      <c r="G78" s="6">
        <v>1</v>
      </c>
      <c r="H78" s="6">
        <v>2</v>
      </c>
      <c r="I78" s="147">
        <f t="shared" ref="I78:I82" si="12">SUM(B78:H78)</f>
        <v>7</v>
      </c>
      <c r="J78" s="148">
        <f>B78*B$84+C78*C$84+D78*D$84+E78*E$84+F78*F$84+G78*G$84+H78*H$84</f>
        <v>1520</v>
      </c>
    </row>
    <row r="79" spans="1:10" s="122" customFormat="1" ht="12.75" customHeight="1">
      <c r="A79" s="124" t="s">
        <v>174</v>
      </c>
      <c r="B79" s="6">
        <v>11</v>
      </c>
      <c r="C79" s="6">
        <v>6</v>
      </c>
      <c r="D79" s="6">
        <v>0</v>
      </c>
      <c r="E79" s="6">
        <v>1</v>
      </c>
      <c r="F79" s="6">
        <v>0</v>
      </c>
      <c r="G79" s="6">
        <v>1</v>
      </c>
      <c r="H79" s="6">
        <v>0</v>
      </c>
      <c r="I79" s="147">
        <f t="shared" si="12"/>
        <v>19</v>
      </c>
      <c r="J79" s="148">
        <f t="shared" ref="J79:J82" si="13">B79*B$84+C79*C$84+D79*D$84+E79*E$84+F79*F$84+G79*G$84+H79*H$84</f>
        <v>542.5</v>
      </c>
    </row>
    <row r="80" spans="1:10" s="122" customFormat="1" ht="12.75" customHeight="1">
      <c r="A80" s="124" t="s">
        <v>175</v>
      </c>
      <c r="B80" s="6">
        <v>3</v>
      </c>
      <c r="C80" s="6">
        <v>7</v>
      </c>
      <c r="D80" s="6">
        <v>2</v>
      </c>
      <c r="E80" s="6">
        <v>2</v>
      </c>
      <c r="F80" s="6">
        <v>2</v>
      </c>
      <c r="G80" s="6">
        <v>0</v>
      </c>
      <c r="H80" s="6">
        <v>0</v>
      </c>
      <c r="I80" s="147">
        <f t="shared" si="12"/>
        <v>16</v>
      </c>
      <c r="J80" s="148">
        <f t="shared" si="13"/>
        <v>637.5</v>
      </c>
    </row>
    <row r="81" spans="1:10" s="122" customFormat="1" ht="12.75" customHeight="1">
      <c r="A81" s="123" t="s">
        <v>30</v>
      </c>
      <c r="B81" s="6">
        <v>3</v>
      </c>
      <c r="C81" s="6">
        <v>1</v>
      </c>
      <c r="D81" s="6">
        <v>0</v>
      </c>
      <c r="E81" s="6">
        <v>0</v>
      </c>
      <c r="F81" s="6">
        <v>1</v>
      </c>
      <c r="G81" s="6">
        <v>0</v>
      </c>
      <c r="H81" s="6">
        <v>0</v>
      </c>
      <c r="I81" s="147">
        <f t="shared" si="12"/>
        <v>5</v>
      </c>
      <c r="J81" s="148">
        <f t="shared" si="13"/>
        <v>172.5</v>
      </c>
    </row>
    <row r="82" spans="1:10" s="122" customFormat="1" ht="12.75" customHeight="1">
      <c r="A82" s="123" t="s">
        <v>43</v>
      </c>
      <c r="B82" s="6">
        <v>3</v>
      </c>
      <c r="C82" s="6">
        <v>2</v>
      </c>
      <c r="D82" s="6">
        <v>1</v>
      </c>
      <c r="E82" s="6">
        <v>0</v>
      </c>
      <c r="F82" s="6">
        <v>0</v>
      </c>
      <c r="G82" s="6">
        <v>0</v>
      </c>
      <c r="H82" s="6">
        <v>0</v>
      </c>
      <c r="I82" s="147">
        <f t="shared" si="12"/>
        <v>6</v>
      </c>
      <c r="J82" s="148">
        <f t="shared" si="13"/>
        <v>75</v>
      </c>
    </row>
    <row r="83" spans="1:10" s="122" customFormat="1">
      <c r="A83" s="199" t="s">
        <v>158</v>
      </c>
      <c r="B83" s="149">
        <f>SUM(B78:B82)</f>
        <v>22</v>
      </c>
      <c r="C83" s="149">
        <f>SUM(C78:C82)</f>
        <v>17</v>
      </c>
      <c r="D83" s="149">
        <f>SUM(D78:D82)</f>
        <v>3</v>
      </c>
      <c r="E83" s="149">
        <f>SUM(E78:E82)</f>
        <v>3</v>
      </c>
      <c r="F83" s="149">
        <f>SUM(F78:F82)</f>
        <v>4</v>
      </c>
      <c r="G83" s="149">
        <f>SUM(G78:G82)</f>
        <v>2</v>
      </c>
      <c r="H83" s="149">
        <f>SUM(H78:H82)</f>
        <v>2</v>
      </c>
      <c r="I83" s="23">
        <f>SUM(I78:I82)</f>
        <v>53</v>
      </c>
      <c r="J83" s="26"/>
    </row>
    <row r="84" spans="1:10" s="122" customFormat="1" ht="13.5" thickBot="1">
      <c r="A84" s="231" t="s">
        <v>159</v>
      </c>
      <c r="B84" s="48">
        <v>2.5</v>
      </c>
      <c r="C84" s="48">
        <v>15</v>
      </c>
      <c r="D84" s="48">
        <v>37.5</v>
      </c>
      <c r="E84" s="48">
        <v>75</v>
      </c>
      <c r="F84" s="48">
        <v>150</v>
      </c>
      <c r="G84" s="48">
        <v>350</v>
      </c>
      <c r="H84" s="48">
        <v>500</v>
      </c>
      <c r="I84" s="14"/>
      <c r="J84" s="25">
        <f>SUM(J78:J82)</f>
        <v>2947.5</v>
      </c>
    </row>
    <row r="85" spans="1:10" s="122" customFormat="1"/>
    <row r="86" spans="1:10" s="122" customFormat="1" ht="13.5" thickBot="1"/>
    <row r="87" spans="1:10" s="122" customFormat="1" ht="13.5" thickBot="1">
      <c r="A87" s="264" t="s">
        <v>354</v>
      </c>
      <c r="B87" s="270"/>
      <c r="C87" s="270"/>
      <c r="D87" s="270"/>
      <c r="E87" s="270"/>
      <c r="F87" s="270"/>
      <c r="G87" s="270"/>
      <c r="H87" s="270"/>
      <c r="I87" s="270"/>
      <c r="J87" s="262"/>
    </row>
    <row r="88" spans="1:10" s="122" customFormat="1" ht="30" customHeight="1">
      <c r="A88" s="117" t="s">
        <v>2</v>
      </c>
      <c r="B88" s="118" t="s">
        <v>347</v>
      </c>
      <c r="C88" s="118" t="s">
        <v>348</v>
      </c>
      <c r="D88" s="118" t="s">
        <v>349</v>
      </c>
      <c r="E88" s="118" t="s">
        <v>350</v>
      </c>
      <c r="F88" s="118" t="s">
        <v>351</v>
      </c>
      <c r="G88" s="118" t="s">
        <v>352</v>
      </c>
      <c r="H88" s="118" t="s">
        <v>37</v>
      </c>
      <c r="I88" s="118" t="s">
        <v>4</v>
      </c>
      <c r="J88" s="10" t="s">
        <v>160</v>
      </c>
    </row>
    <row r="89" spans="1:10" s="122" customFormat="1">
      <c r="A89" s="123" t="s">
        <v>27</v>
      </c>
      <c r="B89" s="6">
        <v>7</v>
      </c>
      <c r="C89" s="6">
        <v>3</v>
      </c>
      <c r="D89" s="6">
        <v>0</v>
      </c>
      <c r="E89" s="6">
        <v>0</v>
      </c>
      <c r="F89" s="6">
        <v>2</v>
      </c>
      <c r="G89" s="6">
        <v>2</v>
      </c>
      <c r="H89" s="6">
        <v>1</v>
      </c>
      <c r="I89" s="147">
        <f t="shared" ref="I89:I93" si="14">SUM(B89:H89)</f>
        <v>15</v>
      </c>
      <c r="J89" s="148">
        <f>B89*B$95+C89*C$95+D89*D$95+E89*E$95+F89*F$95+G89*G$95+H89*H$95</f>
        <v>1562.5</v>
      </c>
    </row>
    <row r="90" spans="1:10" s="122" customFormat="1" ht="12.75" customHeight="1">
      <c r="A90" s="124" t="s">
        <v>174</v>
      </c>
      <c r="B90" s="6">
        <v>35</v>
      </c>
      <c r="C90" s="6">
        <v>4</v>
      </c>
      <c r="D90" s="6">
        <v>0</v>
      </c>
      <c r="E90" s="6">
        <v>0</v>
      </c>
      <c r="F90" s="6">
        <v>2</v>
      </c>
      <c r="G90" s="6">
        <v>0</v>
      </c>
      <c r="H90" s="6">
        <v>1</v>
      </c>
      <c r="I90" s="147">
        <f t="shared" si="14"/>
        <v>42</v>
      </c>
      <c r="J90" s="148">
        <f t="shared" ref="J90:J93" si="15">B90*B$95+C90*C$95+D90*D$95+E90*E$95+F90*F$95+G90*G$95+H90*H$95</f>
        <v>947.5</v>
      </c>
    </row>
    <row r="91" spans="1:10" s="122" customFormat="1" ht="12.75" customHeight="1">
      <c r="A91" s="124" t="s">
        <v>175</v>
      </c>
      <c r="B91" s="6">
        <v>8</v>
      </c>
      <c r="C91" s="6">
        <v>6</v>
      </c>
      <c r="D91" s="6">
        <v>2</v>
      </c>
      <c r="E91" s="6">
        <v>1</v>
      </c>
      <c r="F91" s="6">
        <v>0</v>
      </c>
      <c r="G91" s="6">
        <v>0</v>
      </c>
      <c r="H91" s="6">
        <v>1</v>
      </c>
      <c r="I91" s="147">
        <f t="shared" si="14"/>
        <v>18</v>
      </c>
      <c r="J91" s="148">
        <f t="shared" si="15"/>
        <v>760</v>
      </c>
    </row>
    <row r="92" spans="1:10" s="122" customFormat="1" ht="12.75" customHeight="1">
      <c r="A92" s="123" t="s">
        <v>30</v>
      </c>
      <c r="B92" s="6">
        <v>5</v>
      </c>
      <c r="C92" s="6">
        <v>2</v>
      </c>
      <c r="D92" s="6">
        <v>1</v>
      </c>
      <c r="E92" s="6">
        <v>0</v>
      </c>
      <c r="F92" s="6">
        <v>0</v>
      </c>
      <c r="G92" s="6">
        <v>0</v>
      </c>
      <c r="H92" s="6">
        <v>0</v>
      </c>
      <c r="I92" s="147">
        <f t="shared" si="14"/>
        <v>8</v>
      </c>
      <c r="J92" s="148">
        <f t="shared" si="15"/>
        <v>80</v>
      </c>
    </row>
    <row r="93" spans="1:10" s="122" customFormat="1" ht="12.75" customHeight="1">
      <c r="A93" s="123" t="s">
        <v>43</v>
      </c>
      <c r="B93" s="6">
        <v>15</v>
      </c>
      <c r="C93" s="6">
        <v>2</v>
      </c>
      <c r="D93" s="6">
        <v>0</v>
      </c>
      <c r="E93" s="6">
        <v>0</v>
      </c>
      <c r="F93" s="6">
        <v>1</v>
      </c>
      <c r="G93" s="6">
        <v>0</v>
      </c>
      <c r="H93" s="6">
        <v>2</v>
      </c>
      <c r="I93" s="147">
        <f t="shared" si="14"/>
        <v>20</v>
      </c>
      <c r="J93" s="148">
        <f t="shared" si="15"/>
        <v>1217.5</v>
      </c>
    </row>
    <row r="94" spans="1:10" s="122" customFormat="1">
      <c r="A94" s="199" t="s">
        <v>158</v>
      </c>
      <c r="B94" s="149">
        <f>SUM(B89:B93)</f>
        <v>70</v>
      </c>
      <c r="C94" s="149">
        <f>SUM(C89:C93)</f>
        <v>17</v>
      </c>
      <c r="D94" s="149">
        <f>SUM(D89:D93)</f>
        <v>3</v>
      </c>
      <c r="E94" s="149">
        <f>SUM(E89:E93)</f>
        <v>1</v>
      </c>
      <c r="F94" s="149">
        <f>SUM(F89:F93)</f>
        <v>5</v>
      </c>
      <c r="G94" s="149">
        <f>SUM(G89:G93)</f>
        <v>2</v>
      </c>
      <c r="H94" s="149">
        <f>SUM(H89:H93)</f>
        <v>5</v>
      </c>
      <c r="I94" s="23">
        <f>SUM(I89:I93)</f>
        <v>103</v>
      </c>
      <c r="J94" s="26"/>
    </row>
    <row r="95" spans="1:10" s="122" customFormat="1" ht="13.5" thickBot="1">
      <c r="A95" s="231" t="s">
        <v>159</v>
      </c>
      <c r="B95" s="48">
        <v>2.5</v>
      </c>
      <c r="C95" s="48">
        <v>15</v>
      </c>
      <c r="D95" s="48">
        <v>37.5</v>
      </c>
      <c r="E95" s="48">
        <v>75</v>
      </c>
      <c r="F95" s="48">
        <v>150</v>
      </c>
      <c r="G95" s="48">
        <v>350</v>
      </c>
      <c r="H95" s="48">
        <v>500</v>
      </c>
      <c r="I95" s="14"/>
      <c r="J95" s="25">
        <f>SUM(J89:J93)</f>
        <v>4567.5</v>
      </c>
    </row>
    <row r="96" spans="1:10" s="122" customFormat="1"/>
    <row r="97" spans="1:11" s="122" customFormat="1" ht="13.5" thickBot="1"/>
    <row r="98" spans="1:11" s="122" customFormat="1" ht="13.5" thickBot="1">
      <c r="A98" s="264" t="s">
        <v>355</v>
      </c>
      <c r="B98" s="270"/>
      <c r="C98" s="270"/>
      <c r="D98" s="270"/>
      <c r="E98" s="270"/>
      <c r="F98" s="270"/>
      <c r="G98" s="270"/>
      <c r="H98" s="270"/>
      <c r="I98" s="270"/>
      <c r="J98" s="270"/>
      <c r="K98" s="262"/>
    </row>
    <row r="99" spans="1:11" s="122" customFormat="1" ht="30" customHeight="1">
      <c r="A99" s="117" t="s">
        <v>2</v>
      </c>
      <c r="B99" s="118" t="s">
        <v>184</v>
      </c>
      <c r="C99" s="118" t="s">
        <v>201</v>
      </c>
      <c r="D99" s="118" t="s">
        <v>183</v>
      </c>
      <c r="E99" s="118" t="s">
        <v>185</v>
      </c>
      <c r="F99" s="118" t="s">
        <v>186</v>
      </c>
      <c r="G99" s="118" t="s">
        <v>187</v>
      </c>
      <c r="H99" s="118" t="s">
        <v>188</v>
      </c>
      <c r="I99" s="118" t="s">
        <v>189</v>
      </c>
      <c r="J99" s="118" t="s">
        <v>4</v>
      </c>
      <c r="K99" s="10" t="s">
        <v>190</v>
      </c>
    </row>
    <row r="100" spans="1:11" s="122" customFormat="1">
      <c r="A100" s="123" t="s">
        <v>27</v>
      </c>
      <c r="B100" s="105">
        <v>1</v>
      </c>
      <c r="C100" s="105">
        <v>0</v>
      </c>
      <c r="D100" s="105">
        <v>1</v>
      </c>
      <c r="E100" s="105">
        <v>2</v>
      </c>
      <c r="F100" s="105">
        <v>0</v>
      </c>
      <c r="G100" s="105">
        <v>1</v>
      </c>
      <c r="H100" s="105">
        <v>1</v>
      </c>
      <c r="I100" s="105">
        <v>0</v>
      </c>
      <c r="J100" s="147">
        <f>SUM(B100:I100)</f>
        <v>6</v>
      </c>
      <c r="K100" s="148">
        <f>B100*$B$105+C100*$C$105+D100*$D$105+E100*$E$105+F100*$F$105+G100*$G$105+H100*$H$105+I100*$I$105</f>
        <v>532.54999999999995</v>
      </c>
    </row>
    <row r="101" spans="1:11" s="122" customFormat="1" ht="12.75" customHeight="1">
      <c r="A101" s="124" t="s">
        <v>174</v>
      </c>
      <c r="B101" s="105">
        <v>6</v>
      </c>
      <c r="C101" s="105">
        <v>12</v>
      </c>
      <c r="D101" s="105">
        <v>9</v>
      </c>
      <c r="E101" s="105">
        <v>4</v>
      </c>
      <c r="F101" s="105">
        <v>0</v>
      </c>
      <c r="G101" s="105">
        <v>0</v>
      </c>
      <c r="H101" s="105">
        <v>0</v>
      </c>
      <c r="I101" s="105">
        <v>0</v>
      </c>
      <c r="J101" s="147">
        <f t="shared" ref="J101:J103" si="16">SUM(B101:I101)</f>
        <v>31</v>
      </c>
      <c r="K101" s="148">
        <f t="shared" ref="K101:K103" si="17">B101*$B$105+C101*$C$105+D101*$D$105+E101*$E$105+F101*$F$105+G101*$G$105+H101*$H$105+I101*$I$105</f>
        <v>89.4</v>
      </c>
    </row>
    <row r="102" spans="1:11" s="122" customFormat="1" ht="12.75" customHeight="1">
      <c r="A102" s="124" t="s">
        <v>175</v>
      </c>
      <c r="B102" s="105">
        <v>0</v>
      </c>
      <c r="C102" s="105">
        <v>3</v>
      </c>
      <c r="D102" s="105">
        <v>5</v>
      </c>
      <c r="E102" s="105">
        <v>4</v>
      </c>
      <c r="F102" s="105">
        <v>5</v>
      </c>
      <c r="G102" s="105">
        <v>4</v>
      </c>
      <c r="H102" s="105">
        <v>0</v>
      </c>
      <c r="I102" s="105">
        <v>0</v>
      </c>
      <c r="J102" s="147">
        <f t="shared" si="16"/>
        <v>21</v>
      </c>
      <c r="K102" s="148">
        <f t="shared" si="17"/>
        <v>986.65</v>
      </c>
    </row>
    <row r="103" spans="1:11" s="122" customFormat="1" ht="12.75" customHeight="1">
      <c r="A103" s="123" t="s">
        <v>43</v>
      </c>
      <c r="B103" s="105">
        <v>5</v>
      </c>
      <c r="C103" s="105">
        <v>2</v>
      </c>
      <c r="D103" s="105">
        <v>2</v>
      </c>
      <c r="E103" s="105">
        <v>1</v>
      </c>
      <c r="F103" s="105">
        <v>1</v>
      </c>
      <c r="G103" s="105">
        <v>0</v>
      </c>
      <c r="H103" s="105">
        <v>0</v>
      </c>
      <c r="I103" s="105">
        <v>0</v>
      </c>
      <c r="J103" s="147">
        <f t="shared" si="16"/>
        <v>11</v>
      </c>
      <c r="K103" s="148">
        <f t="shared" si="17"/>
        <v>83.85</v>
      </c>
    </row>
    <row r="104" spans="1:11" s="122" customFormat="1">
      <c r="A104" s="199" t="s">
        <v>158</v>
      </c>
      <c r="B104" s="149">
        <f>SUM(B100:B103)</f>
        <v>12</v>
      </c>
      <c r="C104" s="149">
        <f>SUM(C100:C103)</f>
        <v>17</v>
      </c>
      <c r="D104" s="149">
        <f>SUM(D100:D103)</f>
        <v>17</v>
      </c>
      <c r="E104" s="149">
        <f>SUM(E100:E103)</f>
        <v>11</v>
      </c>
      <c r="F104" s="149">
        <f>SUM(F100:F103)</f>
        <v>6</v>
      </c>
      <c r="G104" s="149">
        <f>SUM(G100:G103)</f>
        <v>5</v>
      </c>
      <c r="H104" s="149">
        <f>SUM(H100:H103)</f>
        <v>1</v>
      </c>
      <c r="I104" s="149">
        <f>SUM(I100:I103)</f>
        <v>0</v>
      </c>
      <c r="J104" s="23">
        <f>SUM(J100:J103)</f>
        <v>69</v>
      </c>
      <c r="K104" s="26"/>
    </row>
    <row r="105" spans="1:11" s="122" customFormat="1" ht="13.5" thickBot="1">
      <c r="A105" s="231" t="s">
        <v>159</v>
      </c>
      <c r="B105" s="48">
        <v>0.05</v>
      </c>
      <c r="C105" s="48">
        <v>0.55000000000000004</v>
      </c>
      <c r="D105" s="48">
        <v>2.5</v>
      </c>
      <c r="E105" s="48">
        <v>15</v>
      </c>
      <c r="F105" s="48">
        <v>62.5</v>
      </c>
      <c r="G105" s="48">
        <v>150</v>
      </c>
      <c r="H105" s="48">
        <v>350</v>
      </c>
      <c r="I105" s="48">
        <v>500</v>
      </c>
      <c r="J105" s="14"/>
      <c r="K105" s="25">
        <f>SUM(K100:K103)</f>
        <v>1692.4499999999998</v>
      </c>
    </row>
    <row r="106" spans="1:11" s="34" customFormat="1">
      <c r="A106" s="152"/>
      <c r="B106" s="83"/>
      <c r="C106" s="83"/>
      <c r="D106" s="83"/>
      <c r="E106" s="83"/>
      <c r="F106" s="83"/>
      <c r="G106" s="83"/>
      <c r="H106" s="83"/>
      <c r="I106" s="153"/>
      <c r="J106" s="84"/>
    </row>
    <row r="107" spans="1:11" s="34" customFormat="1" ht="13.5" thickBot="1">
      <c r="A107" s="152"/>
      <c r="B107" s="83"/>
      <c r="C107" s="83"/>
      <c r="D107" s="83"/>
      <c r="E107" s="83"/>
      <c r="F107" s="83"/>
      <c r="G107" s="83"/>
      <c r="H107" s="83"/>
      <c r="I107" s="153"/>
      <c r="J107" s="84"/>
    </row>
    <row r="108" spans="1:11" s="122" customFormat="1" ht="13.5" thickBot="1">
      <c r="A108" s="264" t="s">
        <v>356</v>
      </c>
      <c r="B108" s="270"/>
      <c r="C108" s="270"/>
      <c r="D108" s="270"/>
      <c r="E108" s="270"/>
      <c r="F108" s="270"/>
      <c r="G108" s="270"/>
      <c r="H108" s="270"/>
      <c r="I108" s="270"/>
      <c r="J108" s="270"/>
      <c r="K108" s="262"/>
    </row>
    <row r="109" spans="1:11" s="122" customFormat="1" ht="30" customHeight="1">
      <c r="A109" s="117" t="s">
        <v>2</v>
      </c>
      <c r="B109" s="118" t="s">
        <v>38</v>
      </c>
      <c r="C109" s="118" t="s">
        <v>20</v>
      </c>
      <c r="D109" s="118" t="s">
        <v>21</v>
      </c>
      <c r="E109" s="118" t="s">
        <v>22</v>
      </c>
      <c r="F109" s="118" t="s">
        <v>23</v>
      </c>
      <c r="G109" s="118" t="s">
        <v>24</v>
      </c>
      <c r="H109" s="118" t="s">
        <v>25</v>
      </c>
      <c r="I109" s="118" t="s">
        <v>26</v>
      </c>
      <c r="J109" s="118" t="s">
        <v>4</v>
      </c>
      <c r="K109" s="66" t="s">
        <v>161</v>
      </c>
    </row>
    <row r="110" spans="1:11" s="122" customFormat="1" ht="12.75" customHeight="1">
      <c r="A110" s="123" t="s">
        <v>27</v>
      </c>
      <c r="B110" s="6">
        <v>5</v>
      </c>
      <c r="C110" s="6">
        <v>2</v>
      </c>
      <c r="D110" s="6">
        <v>0</v>
      </c>
      <c r="E110" s="6">
        <v>1</v>
      </c>
      <c r="F110" s="6">
        <v>1</v>
      </c>
      <c r="G110" s="6">
        <v>0</v>
      </c>
      <c r="H110" s="6">
        <v>0</v>
      </c>
      <c r="I110" s="6">
        <v>0</v>
      </c>
      <c r="J110" s="147">
        <f t="shared" ref="J110:J114" si="18">SUM(B110:I110)</f>
        <v>9</v>
      </c>
      <c r="K110" s="154">
        <f>C110*C$116+D110*D$116+E110*E$116+F110*F$116+G110*G$116+H110*H$116+I110*I$116</f>
        <v>42</v>
      </c>
    </row>
    <row r="111" spans="1:11" s="122" customFormat="1" ht="12.75" customHeight="1">
      <c r="A111" s="123" t="s">
        <v>28</v>
      </c>
      <c r="B111" s="6">
        <v>7</v>
      </c>
      <c r="C111" s="6">
        <v>10</v>
      </c>
      <c r="D111" s="6">
        <v>0</v>
      </c>
      <c r="E111" s="6">
        <v>0</v>
      </c>
      <c r="F111" s="6">
        <v>0</v>
      </c>
      <c r="G111" s="6">
        <v>0</v>
      </c>
      <c r="H111" s="6">
        <v>1</v>
      </c>
      <c r="I111" s="6">
        <v>1</v>
      </c>
      <c r="J111" s="147">
        <f t="shared" si="18"/>
        <v>19</v>
      </c>
      <c r="K111" s="154">
        <f t="shared" ref="K111:K114" si="19">C111*C$116+D111*D$116+E111*E$116+F111*F$116+G111*G$116+H111*H$116+I111*I$116</f>
        <v>445</v>
      </c>
    </row>
    <row r="112" spans="1:11" s="122" customFormat="1" ht="12.75" customHeight="1">
      <c r="A112" s="123" t="s">
        <v>29</v>
      </c>
      <c r="B112" s="6">
        <v>13</v>
      </c>
      <c r="C112" s="6">
        <v>4</v>
      </c>
      <c r="D112" s="6">
        <v>2</v>
      </c>
      <c r="E112" s="6">
        <v>0</v>
      </c>
      <c r="F112" s="6">
        <v>1</v>
      </c>
      <c r="G112" s="6">
        <v>0</v>
      </c>
      <c r="H112" s="6">
        <v>0</v>
      </c>
      <c r="I112" s="6">
        <v>0</v>
      </c>
      <c r="J112" s="147">
        <f t="shared" si="18"/>
        <v>20</v>
      </c>
      <c r="K112" s="154">
        <f t="shared" si="19"/>
        <v>48</v>
      </c>
    </row>
    <row r="113" spans="1:11" s="122" customFormat="1">
      <c r="A113" s="123" t="s">
        <v>30</v>
      </c>
      <c r="B113" s="6">
        <v>6</v>
      </c>
      <c r="C113" s="6">
        <v>1</v>
      </c>
      <c r="D113" s="6">
        <v>1</v>
      </c>
      <c r="E113" s="6">
        <v>0</v>
      </c>
      <c r="F113" s="6">
        <v>0</v>
      </c>
      <c r="G113" s="6">
        <v>0</v>
      </c>
      <c r="H113" s="6">
        <v>0</v>
      </c>
      <c r="I113" s="6">
        <v>0</v>
      </c>
      <c r="J113" s="147">
        <f t="shared" si="18"/>
        <v>8</v>
      </c>
      <c r="K113" s="154">
        <f t="shared" si="19"/>
        <v>7</v>
      </c>
    </row>
    <row r="114" spans="1:11" s="122" customFormat="1" ht="13.5" customHeight="1">
      <c r="A114" s="123" t="s">
        <v>43</v>
      </c>
      <c r="B114" s="6">
        <v>11</v>
      </c>
      <c r="C114" s="6">
        <v>4</v>
      </c>
      <c r="D114" s="6">
        <v>0</v>
      </c>
      <c r="E114" s="6">
        <v>0</v>
      </c>
      <c r="F114" s="6">
        <v>0</v>
      </c>
      <c r="G114" s="6">
        <v>0</v>
      </c>
      <c r="H114" s="6">
        <v>0</v>
      </c>
      <c r="I114" s="6">
        <v>0</v>
      </c>
      <c r="J114" s="147">
        <f t="shared" si="18"/>
        <v>15</v>
      </c>
      <c r="K114" s="154">
        <f t="shared" si="19"/>
        <v>8</v>
      </c>
    </row>
    <row r="115" spans="1:11" s="122" customFormat="1" ht="13.5" thickBot="1">
      <c r="A115" s="199" t="s">
        <v>158</v>
      </c>
      <c r="B115" s="155">
        <f>SUM(B110:B114)</f>
        <v>42</v>
      </c>
      <c r="C115" s="155">
        <f>SUM(C110:C114)</f>
        <v>21</v>
      </c>
      <c r="D115" s="155">
        <f>SUM(D110:D114)</f>
        <v>3</v>
      </c>
      <c r="E115" s="155">
        <f>SUM(E110:E114)</f>
        <v>1</v>
      </c>
      <c r="F115" s="155">
        <f>SUM(F110:F114)</f>
        <v>2</v>
      </c>
      <c r="G115" s="155">
        <f>SUM(G110:G114)</f>
        <v>0</v>
      </c>
      <c r="H115" s="155">
        <f>SUM(H110:H114)</f>
        <v>1</v>
      </c>
      <c r="I115" s="155">
        <f>SUM(I110:I114)</f>
        <v>1</v>
      </c>
      <c r="J115" s="12">
        <f>SUM(J110:J114)</f>
        <v>71</v>
      </c>
      <c r="K115" s="13"/>
    </row>
    <row r="116" spans="1:11" s="122" customFormat="1" ht="12.75" customHeight="1" thickBot="1">
      <c r="A116" s="231" t="s">
        <v>159</v>
      </c>
      <c r="B116" s="48">
        <v>0</v>
      </c>
      <c r="C116" s="48">
        <v>2</v>
      </c>
      <c r="D116" s="48">
        <v>5</v>
      </c>
      <c r="E116" s="48">
        <v>8</v>
      </c>
      <c r="F116" s="48">
        <v>30</v>
      </c>
      <c r="G116" s="48">
        <v>75</v>
      </c>
      <c r="H116" s="48">
        <v>175</v>
      </c>
      <c r="I116" s="48">
        <v>250</v>
      </c>
      <c r="J116" s="50"/>
      <c r="K116" s="69">
        <f>SUM(K110:K114)</f>
        <v>550</v>
      </c>
    </row>
    <row r="117" spans="1:11" s="122" customFormat="1"/>
    <row r="118" spans="1:11" s="122" customFormat="1" ht="13.5" thickBot="1"/>
    <row r="119" spans="1:11" s="122" customFormat="1" ht="13.5" thickBot="1">
      <c r="A119" s="264" t="s">
        <v>357</v>
      </c>
      <c r="B119" s="270"/>
      <c r="C119" s="270"/>
      <c r="D119" s="270"/>
      <c r="E119" s="270"/>
      <c r="F119" s="270"/>
      <c r="G119" s="270"/>
      <c r="H119" s="270"/>
      <c r="I119" s="270"/>
      <c r="J119" s="270"/>
      <c r="K119" s="262"/>
    </row>
    <row r="120" spans="1:11" s="122" customFormat="1" ht="30" customHeight="1">
      <c r="A120" s="117" t="s">
        <v>2</v>
      </c>
      <c r="B120" s="118" t="s">
        <v>38</v>
      </c>
      <c r="C120" s="118" t="s">
        <v>20</v>
      </c>
      <c r="D120" s="118" t="s">
        <v>21</v>
      </c>
      <c r="E120" s="118" t="s">
        <v>22</v>
      </c>
      <c r="F120" s="118" t="s">
        <v>23</v>
      </c>
      <c r="G120" s="118" t="s">
        <v>24</v>
      </c>
      <c r="H120" s="118" t="s">
        <v>25</v>
      </c>
      <c r="I120" s="118" t="s">
        <v>26</v>
      </c>
      <c r="J120" s="118" t="s">
        <v>4</v>
      </c>
      <c r="K120" s="66" t="s">
        <v>161</v>
      </c>
    </row>
    <row r="121" spans="1:11" s="122" customFormat="1" ht="12.75" customHeight="1">
      <c r="A121" s="123" t="s">
        <v>27</v>
      </c>
      <c r="B121" s="6">
        <v>4</v>
      </c>
      <c r="C121" s="6">
        <v>3</v>
      </c>
      <c r="D121" s="6">
        <v>0</v>
      </c>
      <c r="E121" s="6">
        <v>0</v>
      </c>
      <c r="F121" s="6">
        <v>0</v>
      </c>
      <c r="G121" s="6">
        <v>0</v>
      </c>
      <c r="H121" s="6">
        <v>0</v>
      </c>
      <c r="I121" s="6">
        <v>0</v>
      </c>
      <c r="J121" s="147">
        <f t="shared" ref="J121:J125" si="20">SUM(B121:I121)</f>
        <v>7</v>
      </c>
      <c r="K121" s="154">
        <f>C121*C$127+D121*D$127+E121*E$127+F121*F$127+G121*G$127+H121*H$127+I121*I$127</f>
        <v>6</v>
      </c>
    </row>
    <row r="122" spans="1:11" s="122" customFormat="1" ht="12.75" customHeight="1">
      <c r="A122" s="124" t="s">
        <v>174</v>
      </c>
      <c r="B122" s="6">
        <v>5</v>
      </c>
      <c r="C122" s="6">
        <v>10</v>
      </c>
      <c r="D122" s="6">
        <v>1</v>
      </c>
      <c r="E122" s="6">
        <v>0</v>
      </c>
      <c r="F122" s="6">
        <v>0</v>
      </c>
      <c r="G122" s="6">
        <v>0</v>
      </c>
      <c r="H122" s="6">
        <v>0</v>
      </c>
      <c r="I122" s="6">
        <v>1</v>
      </c>
      <c r="J122" s="147">
        <f t="shared" si="20"/>
        <v>17</v>
      </c>
      <c r="K122" s="154">
        <f t="shared" ref="K122:K125" si="21">C122*C$127+D122*D$127+E122*E$127+F122*F$127+G122*G$127+H122*H$127+I122*I$127</f>
        <v>275</v>
      </c>
    </row>
    <row r="123" spans="1:11" s="122" customFormat="1" ht="12.75" customHeight="1">
      <c r="A123" s="124" t="s">
        <v>175</v>
      </c>
      <c r="B123" s="6">
        <v>8</v>
      </c>
      <c r="C123" s="6">
        <v>5</v>
      </c>
      <c r="D123" s="6">
        <v>1</v>
      </c>
      <c r="E123" s="6">
        <v>0</v>
      </c>
      <c r="F123" s="6">
        <v>0</v>
      </c>
      <c r="G123" s="6">
        <v>0</v>
      </c>
      <c r="H123" s="6">
        <v>0</v>
      </c>
      <c r="I123" s="6">
        <v>0</v>
      </c>
      <c r="J123" s="147">
        <f t="shared" si="20"/>
        <v>14</v>
      </c>
      <c r="K123" s="154">
        <f t="shared" si="21"/>
        <v>15</v>
      </c>
    </row>
    <row r="124" spans="1:11" s="122" customFormat="1">
      <c r="A124" s="123" t="s">
        <v>30</v>
      </c>
      <c r="B124" s="6">
        <v>4</v>
      </c>
      <c r="C124" s="6">
        <v>0</v>
      </c>
      <c r="D124" s="6">
        <v>0</v>
      </c>
      <c r="E124" s="6">
        <v>0</v>
      </c>
      <c r="F124" s="6">
        <v>0</v>
      </c>
      <c r="G124" s="6">
        <v>0</v>
      </c>
      <c r="H124" s="6">
        <v>0</v>
      </c>
      <c r="I124" s="6">
        <v>0</v>
      </c>
      <c r="J124" s="147">
        <f t="shared" si="20"/>
        <v>4</v>
      </c>
      <c r="K124" s="154">
        <f t="shared" si="21"/>
        <v>0</v>
      </c>
    </row>
    <row r="125" spans="1:11" s="122" customFormat="1" ht="13.5" customHeight="1">
      <c r="A125" s="123" t="s">
        <v>43</v>
      </c>
      <c r="B125" s="6">
        <v>2</v>
      </c>
      <c r="C125" s="6">
        <v>3</v>
      </c>
      <c r="D125" s="6">
        <v>0</v>
      </c>
      <c r="E125" s="6">
        <v>0</v>
      </c>
      <c r="F125" s="6">
        <v>0</v>
      </c>
      <c r="G125" s="6">
        <v>0</v>
      </c>
      <c r="H125" s="6">
        <v>0</v>
      </c>
      <c r="I125" s="6">
        <v>0</v>
      </c>
      <c r="J125" s="147">
        <f t="shared" si="20"/>
        <v>5</v>
      </c>
      <c r="K125" s="154">
        <f t="shared" si="21"/>
        <v>6</v>
      </c>
    </row>
    <row r="126" spans="1:11" s="122" customFormat="1" ht="13.5" thickBot="1">
      <c r="A126" s="199" t="s">
        <v>158</v>
      </c>
      <c r="B126" s="155">
        <f>SUM(B121:B125)</f>
        <v>23</v>
      </c>
      <c r="C126" s="155">
        <f>SUM(C121:C125)</f>
        <v>21</v>
      </c>
      <c r="D126" s="155">
        <f>SUM(D121:D125)</f>
        <v>2</v>
      </c>
      <c r="E126" s="155">
        <f>SUM(E121:E125)</f>
        <v>0</v>
      </c>
      <c r="F126" s="155">
        <f>SUM(F121:F125)</f>
        <v>0</v>
      </c>
      <c r="G126" s="155">
        <f>SUM(G121:G125)</f>
        <v>0</v>
      </c>
      <c r="H126" s="155">
        <f>SUM(H121:H125)</f>
        <v>0</v>
      </c>
      <c r="I126" s="155">
        <f>SUM(I121:I125)</f>
        <v>1</v>
      </c>
      <c r="J126" s="12">
        <f>SUM(J121:J125)</f>
        <v>47</v>
      </c>
      <c r="K126" s="13"/>
    </row>
    <row r="127" spans="1:11" s="122" customFormat="1" ht="12.75" customHeight="1" thickBot="1">
      <c r="A127" s="231" t="s">
        <v>159</v>
      </c>
      <c r="B127" s="48">
        <v>0</v>
      </c>
      <c r="C127" s="48">
        <v>2</v>
      </c>
      <c r="D127" s="48">
        <v>5</v>
      </c>
      <c r="E127" s="48">
        <v>8</v>
      </c>
      <c r="F127" s="48">
        <v>30</v>
      </c>
      <c r="G127" s="48">
        <v>75</v>
      </c>
      <c r="H127" s="48">
        <v>175</v>
      </c>
      <c r="I127" s="48">
        <v>250</v>
      </c>
      <c r="J127" s="50"/>
      <c r="K127" s="69">
        <f>SUM(K121:K125)</f>
        <v>302</v>
      </c>
    </row>
    <row r="128" spans="1:11" s="122" customFormat="1"/>
    <row r="129" spans="1:11" s="122" customFormat="1" ht="13.5" thickBot="1"/>
    <row r="130" spans="1:11" s="122" customFormat="1" ht="13.5" thickBot="1">
      <c r="A130" s="264" t="s">
        <v>358</v>
      </c>
      <c r="B130" s="270"/>
      <c r="C130" s="270"/>
      <c r="D130" s="270"/>
      <c r="E130" s="270"/>
      <c r="F130" s="270"/>
      <c r="G130" s="270"/>
      <c r="H130" s="270"/>
      <c r="I130" s="270"/>
      <c r="J130" s="270"/>
      <c r="K130" s="262"/>
    </row>
    <row r="131" spans="1:11" s="122" customFormat="1" ht="30" customHeight="1">
      <c r="A131" s="117" t="s">
        <v>2</v>
      </c>
      <c r="B131" s="118" t="s">
        <v>38</v>
      </c>
      <c r="C131" s="118" t="s">
        <v>20</v>
      </c>
      <c r="D131" s="118" t="s">
        <v>21</v>
      </c>
      <c r="E131" s="118" t="s">
        <v>22</v>
      </c>
      <c r="F131" s="118" t="s">
        <v>23</v>
      </c>
      <c r="G131" s="118" t="s">
        <v>24</v>
      </c>
      <c r="H131" s="118" t="s">
        <v>25</v>
      </c>
      <c r="I131" s="118" t="s">
        <v>26</v>
      </c>
      <c r="J131" s="118" t="s">
        <v>4</v>
      </c>
      <c r="K131" s="66" t="s">
        <v>161</v>
      </c>
    </row>
    <row r="132" spans="1:11" s="122" customFormat="1" ht="12.75" customHeight="1">
      <c r="A132" s="123" t="s">
        <v>27</v>
      </c>
      <c r="B132" s="6">
        <v>4</v>
      </c>
      <c r="C132" s="6">
        <v>4</v>
      </c>
      <c r="D132" s="6">
        <v>0</v>
      </c>
      <c r="E132" s="6">
        <v>0</v>
      </c>
      <c r="F132" s="6">
        <v>0</v>
      </c>
      <c r="G132" s="6">
        <v>0</v>
      </c>
      <c r="H132" s="6">
        <v>0</v>
      </c>
      <c r="I132" s="6">
        <v>0</v>
      </c>
      <c r="J132" s="147">
        <f t="shared" ref="J132:J137" si="22">SUM(B132:I132)</f>
        <v>8</v>
      </c>
      <c r="K132" s="154">
        <f>C132*C$139+D132*D$139+E132*E$139+F132*F$139+G132*G$139+H132*H$139+I132*I$139</f>
        <v>8</v>
      </c>
    </row>
    <row r="133" spans="1:11" s="122" customFormat="1" ht="12.75" customHeight="1">
      <c r="A133" s="124" t="s">
        <v>174</v>
      </c>
      <c r="B133" s="6">
        <v>19</v>
      </c>
      <c r="C133" s="6">
        <v>11</v>
      </c>
      <c r="D133" s="6">
        <v>2</v>
      </c>
      <c r="E133" s="6">
        <v>2</v>
      </c>
      <c r="F133" s="6">
        <v>3</v>
      </c>
      <c r="G133" s="6">
        <v>0</v>
      </c>
      <c r="H133" s="6">
        <v>0</v>
      </c>
      <c r="I133" s="6">
        <v>1</v>
      </c>
      <c r="J133" s="147">
        <f t="shared" si="22"/>
        <v>38</v>
      </c>
      <c r="K133" s="154">
        <f t="shared" ref="K133:K137" si="23">C133*C$139+D133*D$139+E133*E$139+F133*F$139+G133*G$139+H133*H$139+I133*I$139</f>
        <v>388</v>
      </c>
    </row>
    <row r="134" spans="1:11" s="122" customFormat="1" ht="12.75" customHeight="1">
      <c r="A134" s="124" t="s">
        <v>175</v>
      </c>
      <c r="B134" s="6">
        <v>9</v>
      </c>
      <c r="C134" s="6">
        <v>4</v>
      </c>
      <c r="D134" s="6">
        <v>0</v>
      </c>
      <c r="E134" s="6">
        <v>0</v>
      </c>
      <c r="F134" s="6">
        <v>0</v>
      </c>
      <c r="G134" s="6">
        <v>0</v>
      </c>
      <c r="H134" s="6">
        <v>0</v>
      </c>
      <c r="I134" s="6">
        <v>0</v>
      </c>
      <c r="J134" s="147">
        <f t="shared" si="22"/>
        <v>13</v>
      </c>
      <c r="K134" s="154">
        <f t="shared" si="23"/>
        <v>8</v>
      </c>
    </row>
    <row r="135" spans="1:11" s="122" customFormat="1">
      <c r="A135" s="123" t="s">
        <v>30</v>
      </c>
      <c r="B135" s="6">
        <v>7</v>
      </c>
      <c r="C135" s="6">
        <v>0</v>
      </c>
      <c r="D135" s="6">
        <v>0</v>
      </c>
      <c r="E135" s="6">
        <v>0</v>
      </c>
      <c r="F135" s="6">
        <v>0</v>
      </c>
      <c r="G135" s="6">
        <v>0</v>
      </c>
      <c r="H135" s="6">
        <v>0</v>
      </c>
      <c r="I135" s="6">
        <v>0</v>
      </c>
      <c r="J135" s="147">
        <f t="shared" si="22"/>
        <v>7</v>
      </c>
      <c r="K135" s="154">
        <f t="shared" si="23"/>
        <v>0</v>
      </c>
    </row>
    <row r="136" spans="1:11" s="122" customFormat="1" ht="13.5" customHeight="1">
      <c r="A136" s="123" t="s">
        <v>31</v>
      </c>
      <c r="B136" s="6">
        <v>4</v>
      </c>
      <c r="C136" s="6">
        <v>1</v>
      </c>
      <c r="D136" s="6">
        <v>0</v>
      </c>
      <c r="E136" s="6">
        <v>0</v>
      </c>
      <c r="F136" s="6">
        <v>0</v>
      </c>
      <c r="G136" s="6">
        <v>0</v>
      </c>
      <c r="H136" s="6">
        <v>0</v>
      </c>
      <c r="I136" s="6">
        <v>0</v>
      </c>
      <c r="J136" s="147">
        <f t="shared" si="22"/>
        <v>5</v>
      </c>
      <c r="K136" s="154">
        <f t="shared" si="23"/>
        <v>2</v>
      </c>
    </row>
    <row r="137" spans="1:11" s="122" customFormat="1" ht="13.5" customHeight="1">
      <c r="A137" s="123" t="s">
        <v>43</v>
      </c>
      <c r="B137" s="6">
        <v>6</v>
      </c>
      <c r="C137" s="6">
        <v>1</v>
      </c>
      <c r="D137" s="6">
        <v>2</v>
      </c>
      <c r="E137" s="6">
        <v>0</v>
      </c>
      <c r="F137" s="6">
        <v>0</v>
      </c>
      <c r="G137" s="6">
        <v>0</v>
      </c>
      <c r="H137" s="6">
        <v>0</v>
      </c>
      <c r="I137" s="6">
        <v>0</v>
      </c>
      <c r="J137" s="147">
        <f t="shared" si="22"/>
        <v>9</v>
      </c>
      <c r="K137" s="154">
        <f t="shared" si="23"/>
        <v>12</v>
      </c>
    </row>
    <row r="138" spans="1:11" s="122" customFormat="1" ht="13.5" thickBot="1">
      <c r="A138" s="199" t="s">
        <v>158</v>
      </c>
      <c r="B138" s="155">
        <f>SUM(B132:B137)</f>
        <v>49</v>
      </c>
      <c r="C138" s="155">
        <f>SUM(C132:C137)</f>
        <v>21</v>
      </c>
      <c r="D138" s="155">
        <f>SUM(D132:D137)</f>
        <v>4</v>
      </c>
      <c r="E138" s="155">
        <f>SUM(E132:E137)</f>
        <v>2</v>
      </c>
      <c r="F138" s="155">
        <f>SUM(F132:F137)</f>
        <v>3</v>
      </c>
      <c r="G138" s="155">
        <f>SUM(G132:G137)</f>
        <v>0</v>
      </c>
      <c r="H138" s="155">
        <f>SUM(H132:H137)</f>
        <v>0</v>
      </c>
      <c r="I138" s="155">
        <f>SUM(I132:I137)</f>
        <v>1</v>
      </c>
      <c r="J138" s="12">
        <f>SUM(J132:J137)</f>
        <v>80</v>
      </c>
      <c r="K138" s="13"/>
    </row>
    <row r="139" spans="1:11" s="122" customFormat="1" ht="12.75" customHeight="1" thickBot="1">
      <c r="A139" s="231" t="s">
        <v>159</v>
      </c>
      <c r="B139" s="48">
        <v>0</v>
      </c>
      <c r="C139" s="48">
        <v>2</v>
      </c>
      <c r="D139" s="48">
        <v>5</v>
      </c>
      <c r="E139" s="48">
        <v>8</v>
      </c>
      <c r="F139" s="48">
        <v>30</v>
      </c>
      <c r="G139" s="48">
        <v>75</v>
      </c>
      <c r="H139" s="48">
        <v>175</v>
      </c>
      <c r="I139" s="48">
        <v>250</v>
      </c>
      <c r="J139" s="50"/>
      <c r="K139" s="69">
        <f>SUM(K132:K137)</f>
        <v>418</v>
      </c>
    </row>
    <row r="140" spans="1:11" s="122" customFormat="1"/>
    <row r="141" spans="1:11" s="122" customFormat="1" ht="13.5" thickBot="1"/>
    <row r="142" spans="1:11" s="122" customFormat="1" ht="13.5" thickBot="1">
      <c r="A142" s="264" t="s">
        <v>359</v>
      </c>
      <c r="B142" s="271"/>
      <c r="C142" s="271"/>
      <c r="D142" s="271"/>
      <c r="E142" s="271"/>
      <c r="F142" s="271"/>
      <c r="G142" s="271"/>
      <c r="H142" s="271"/>
      <c r="I142" s="271"/>
      <c r="J142" s="271"/>
      <c r="K142" s="272"/>
    </row>
    <row r="143" spans="1:11" s="122" customFormat="1" ht="30" customHeight="1">
      <c r="A143" s="117" t="s">
        <v>2</v>
      </c>
      <c r="B143" s="118" t="s">
        <v>38</v>
      </c>
      <c r="C143" s="118" t="s">
        <v>20</v>
      </c>
      <c r="D143" s="118" t="s">
        <v>21</v>
      </c>
      <c r="E143" s="118" t="s">
        <v>22</v>
      </c>
      <c r="F143" s="118" t="s">
        <v>23</v>
      </c>
      <c r="G143" s="118" t="s">
        <v>24</v>
      </c>
      <c r="H143" s="118" t="s">
        <v>25</v>
      </c>
      <c r="I143" s="118" t="s">
        <v>26</v>
      </c>
      <c r="J143" s="118" t="s">
        <v>4</v>
      </c>
      <c r="K143" s="66" t="s">
        <v>161</v>
      </c>
    </row>
    <row r="144" spans="1:11" s="122" customFormat="1" ht="12.75" customHeight="1">
      <c r="A144" s="123" t="s">
        <v>27</v>
      </c>
      <c r="B144" s="105">
        <v>5</v>
      </c>
      <c r="C144" s="105">
        <v>3</v>
      </c>
      <c r="D144" s="105">
        <v>0</v>
      </c>
      <c r="E144" s="105">
        <v>0</v>
      </c>
      <c r="F144" s="105">
        <v>1</v>
      </c>
      <c r="G144" s="105">
        <v>0</v>
      </c>
      <c r="H144" s="105">
        <v>0</v>
      </c>
      <c r="I144" s="105">
        <v>0</v>
      </c>
      <c r="J144" s="147">
        <f t="shared" ref="J144:J147" si="24">SUM(B144:I144)</f>
        <v>9</v>
      </c>
      <c r="K144" s="154">
        <f>C144*$C$149+D144*$D$149+E144*$E$149+F144*$F$149+G144*$G$149+H144*$H$149+I144*$I$149</f>
        <v>36</v>
      </c>
    </row>
    <row r="145" spans="1:11" s="122" customFormat="1" ht="12.75" customHeight="1">
      <c r="A145" s="124" t="s">
        <v>174</v>
      </c>
      <c r="B145" s="105">
        <v>16</v>
      </c>
      <c r="C145" s="105">
        <v>8</v>
      </c>
      <c r="D145" s="105">
        <v>5</v>
      </c>
      <c r="E145" s="105">
        <v>1</v>
      </c>
      <c r="F145" s="105">
        <v>1</v>
      </c>
      <c r="G145" s="105">
        <v>0</v>
      </c>
      <c r="H145" s="105">
        <v>0</v>
      </c>
      <c r="I145" s="105">
        <v>0</v>
      </c>
      <c r="J145" s="147">
        <f t="shared" si="24"/>
        <v>31</v>
      </c>
      <c r="K145" s="154">
        <f t="shared" ref="K145:K147" si="25">C145*$C$149+D145*$D$149+E145*$E$149+F145*$F$149+G145*$G$149+H145*$H$149+I145*$I$149</f>
        <v>79</v>
      </c>
    </row>
    <row r="146" spans="1:11" s="122" customFormat="1" ht="12.75" customHeight="1">
      <c r="A146" s="124" t="s">
        <v>175</v>
      </c>
      <c r="B146" s="105">
        <v>16</v>
      </c>
      <c r="C146" s="105">
        <v>3</v>
      </c>
      <c r="D146" s="105">
        <v>0</v>
      </c>
      <c r="E146" s="105">
        <v>0</v>
      </c>
      <c r="F146" s="105">
        <v>0</v>
      </c>
      <c r="G146" s="105">
        <v>0</v>
      </c>
      <c r="H146" s="105">
        <v>0</v>
      </c>
      <c r="I146" s="105">
        <v>0</v>
      </c>
      <c r="J146" s="147">
        <f t="shared" si="24"/>
        <v>19</v>
      </c>
      <c r="K146" s="154">
        <f t="shared" si="25"/>
        <v>6</v>
      </c>
    </row>
    <row r="147" spans="1:11" s="122" customFormat="1">
      <c r="A147" s="123" t="s">
        <v>43</v>
      </c>
      <c r="B147" s="105">
        <v>10</v>
      </c>
      <c r="C147" s="105">
        <v>3</v>
      </c>
      <c r="D147" s="105">
        <v>0</v>
      </c>
      <c r="E147" s="105">
        <v>0</v>
      </c>
      <c r="F147" s="105">
        <v>0</v>
      </c>
      <c r="G147" s="105">
        <v>0</v>
      </c>
      <c r="H147" s="105">
        <v>0</v>
      </c>
      <c r="I147" s="105">
        <v>0</v>
      </c>
      <c r="J147" s="147">
        <f t="shared" si="24"/>
        <v>13</v>
      </c>
      <c r="K147" s="154">
        <f t="shared" si="25"/>
        <v>6</v>
      </c>
    </row>
    <row r="148" spans="1:11" s="122" customFormat="1" ht="13.5" thickBot="1">
      <c r="A148" s="199" t="s">
        <v>158</v>
      </c>
      <c r="B148" s="155">
        <f>SUM(B144:B147)</f>
        <v>47</v>
      </c>
      <c r="C148" s="155">
        <f>SUM(C144:C147)</f>
        <v>17</v>
      </c>
      <c r="D148" s="155">
        <f>SUM(D144:D147)</f>
        <v>5</v>
      </c>
      <c r="E148" s="155">
        <f>SUM(E144:E147)</f>
        <v>1</v>
      </c>
      <c r="F148" s="155">
        <f>SUM(F144:F147)</f>
        <v>2</v>
      </c>
      <c r="G148" s="155">
        <f>SUM(G144:G147)</f>
        <v>0</v>
      </c>
      <c r="H148" s="155">
        <f>SUM(H144:H147)</f>
        <v>0</v>
      </c>
      <c r="I148" s="155">
        <f>SUM(I144:I147)</f>
        <v>0</v>
      </c>
      <c r="J148" s="12">
        <f>SUM(J144:J147)</f>
        <v>72</v>
      </c>
      <c r="K148" s="13"/>
    </row>
    <row r="149" spans="1:11" s="122" customFormat="1" ht="12.75" customHeight="1" thickBot="1">
      <c r="A149" s="231" t="s">
        <v>159</v>
      </c>
      <c r="B149" s="48">
        <v>0</v>
      </c>
      <c r="C149" s="48">
        <v>2</v>
      </c>
      <c r="D149" s="48">
        <v>5</v>
      </c>
      <c r="E149" s="48">
        <v>8</v>
      </c>
      <c r="F149" s="48">
        <v>30</v>
      </c>
      <c r="G149" s="48">
        <v>75</v>
      </c>
      <c r="H149" s="48">
        <v>175</v>
      </c>
      <c r="I149" s="48">
        <v>250</v>
      </c>
      <c r="J149" s="50"/>
      <c r="K149" s="69">
        <f>SUM(K144:K147)</f>
        <v>127</v>
      </c>
    </row>
    <row r="150" spans="1:11" s="122" customFormat="1"/>
    <row r="151" spans="1:11" s="122" customFormat="1" ht="13.5" thickBot="1"/>
    <row r="152" spans="1:11" s="122" customFormat="1" ht="13.5" thickBot="1">
      <c r="A152" s="264" t="s">
        <v>360</v>
      </c>
      <c r="B152" s="271"/>
      <c r="C152" s="271"/>
      <c r="D152" s="271"/>
      <c r="E152" s="271"/>
      <c r="F152" s="271"/>
      <c r="G152" s="271"/>
      <c r="H152" s="271"/>
      <c r="I152" s="271"/>
      <c r="J152" s="272"/>
    </row>
    <row r="153" spans="1:11" s="122" customFormat="1" ht="30" customHeight="1">
      <c r="A153" s="117" t="s">
        <v>2</v>
      </c>
      <c r="B153" s="118" t="s">
        <v>347</v>
      </c>
      <c r="C153" s="118" t="s">
        <v>348</v>
      </c>
      <c r="D153" s="118" t="s">
        <v>349</v>
      </c>
      <c r="E153" s="118" t="s">
        <v>350</v>
      </c>
      <c r="F153" s="118" t="s">
        <v>351</v>
      </c>
      <c r="G153" s="118" t="s">
        <v>352</v>
      </c>
      <c r="H153" s="118" t="s">
        <v>37</v>
      </c>
      <c r="I153" s="118" t="s">
        <v>4</v>
      </c>
      <c r="J153" s="10" t="s">
        <v>172</v>
      </c>
    </row>
    <row r="154" spans="1:11" s="122" customFormat="1">
      <c r="A154" s="123" t="s">
        <v>27</v>
      </c>
      <c r="B154" s="6">
        <v>5</v>
      </c>
      <c r="C154" s="6">
        <v>0</v>
      </c>
      <c r="D154" s="6">
        <v>0</v>
      </c>
      <c r="E154" s="6">
        <v>0</v>
      </c>
      <c r="F154" s="6">
        <v>1</v>
      </c>
      <c r="G154" s="6">
        <v>0</v>
      </c>
      <c r="H154" s="6">
        <v>1</v>
      </c>
      <c r="I154" s="147">
        <f>SUM(B154:H154)</f>
        <v>7</v>
      </c>
      <c r="J154" s="148">
        <f>B154*B$161+C154*C$161+D154*D$161+E154*E$161+F154*F$161+G154*G$161+H154*H$161</f>
        <v>662.5</v>
      </c>
    </row>
    <row r="155" spans="1:11" s="122" customFormat="1" ht="12.75" customHeight="1">
      <c r="A155" s="123" t="s">
        <v>28</v>
      </c>
      <c r="B155" s="6">
        <v>16</v>
      </c>
      <c r="C155" s="6">
        <v>1</v>
      </c>
      <c r="D155" s="6">
        <v>0</v>
      </c>
      <c r="E155" s="6">
        <v>0</v>
      </c>
      <c r="F155" s="6">
        <v>0</v>
      </c>
      <c r="G155" s="6">
        <v>0</v>
      </c>
      <c r="H155" s="6">
        <v>0</v>
      </c>
      <c r="I155" s="147">
        <f t="shared" ref="I155:I159" si="26">SUM(B155:H155)</f>
        <v>17</v>
      </c>
      <c r="J155" s="148">
        <f t="shared" ref="J155:J159" si="27">B155*B$161+C155*C$161+D155*D$161+E155*E$161+F155*F$161+G155*G$161+H155*H$161</f>
        <v>55</v>
      </c>
    </row>
    <row r="156" spans="1:11" s="122" customFormat="1" ht="12.75" customHeight="1">
      <c r="A156" s="123" t="s">
        <v>29</v>
      </c>
      <c r="B156" s="6">
        <v>15</v>
      </c>
      <c r="C156" s="6">
        <v>0</v>
      </c>
      <c r="D156" s="6">
        <v>0</v>
      </c>
      <c r="E156" s="6">
        <v>0</v>
      </c>
      <c r="F156" s="6">
        <v>1</v>
      </c>
      <c r="G156" s="6">
        <v>0</v>
      </c>
      <c r="H156" s="6">
        <v>0</v>
      </c>
      <c r="I156" s="147">
        <f t="shared" si="26"/>
        <v>16</v>
      </c>
      <c r="J156" s="148">
        <f t="shared" si="27"/>
        <v>187.5</v>
      </c>
    </row>
    <row r="157" spans="1:11" s="122" customFormat="1">
      <c r="A157" s="123" t="s">
        <v>30</v>
      </c>
      <c r="B157" s="6">
        <v>5</v>
      </c>
      <c r="C157" s="6">
        <v>0</v>
      </c>
      <c r="D157" s="6">
        <v>0</v>
      </c>
      <c r="E157" s="6">
        <v>0</v>
      </c>
      <c r="F157" s="6">
        <v>1</v>
      </c>
      <c r="G157" s="6">
        <v>0</v>
      </c>
      <c r="H157" s="6">
        <v>0</v>
      </c>
      <c r="I157" s="147">
        <f t="shared" si="26"/>
        <v>6</v>
      </c>
      <c r="J157" s="148">
        <f t="shared" si="27"/>
        <v>162.5</v>
      </c>
    </row>
    <row r="158" spans="1:11" s="122" customFormat="1" ht="12.75" customHeight="1">
      <c r="A158" s="123" t="s">
        <v>31</v>
      </c>
      <c r="B158" s="6">
        <v>4</v>
      </c>
      <c r="C158" s="6">
        <v>0</v>
      </c>
      <c r="D158" s="6">
        <v>0</v>
      </c>
      <c r="E158" s="6">
        <v>0</v>
      </c>
      <c r="F158" s="6">
        <v>0</v>
      </c>
      <c r="G158" s="6">
        <v>0</v>
      </c>
      <c r="H158" s="6">
        <v>0</v>
      </c>
      <c r="I158" s="147">
        <f t="shared" si="26"/>
        <v>4</v>
      </c>
      <c r="J158" s="148">
        <f t="shared" si="27"/>
        <v>10</v>
      </c>
    </row>
    <row r="159" spans="1:11" s="122" customFormat="1">
      <c r="A159" s="123" t="s">
        <v>43</v>
      </c>
      <c r="B159" s="6">
        <v>7</v>
      </c>
      <c r="C159" s="6">
        <v>0</v>
      </c>
      <c r="D159" s="6">
        <v>0</v>
      </c>
      <c r="E159" s="6">
        <v>0</v>
      </c>
      <c r="F159" s="6">
        <v>0</v>
      </c>
      <c r="G159" s="6">
        <v>1</v>
      </c>
      <c r="H159" s="6">
        <v>1</v>
      </c>
      <c r="I159" s="147">
        <f t="shared" si="26"/>
        <v>9</v>
      </c>
      <c r="J159" s="148">
        <f t="shared" si="27"/>
        <v>867.5</v>
      </c>
    </row>
    <row r="160" spans="1:11" s="122" customFormat="1">
      <c r="A160" s="199" t="s">
        <v>158</v>
      </c>
      <c r="B160" s="155">
        <f>SUM(B154:B159)</f>
        <v>52</v>
      </c>
      <c r="C160" s="155">
        <f>SUM(C154:C159)</f>
        <v>1</v>
      </c>
      <c r="D160" s="155">
        <f>SUM(D154:D159)</f>
        <v>0</v>
      </c>
      <c r="E160" s="155">
        <f>SUM(E154:E159)</f>
        <v>0</v>
      </c>
      <c r="F160" s="155">
        <f>SUM(F154:F159)</f>
        <v>3</v>
      </c>
      <c r="G160" s="155">
        <f>SUM(G154:G159)</f>
        <v>1</v>
      </c>
      <c r="H160" s="155">
        <f>SUM(H154:H159)</f>
        <v>2</v>
      </c>
      <c r="I160" s="12">
        <f>SUM(B160:H160)</f>
        <v>59</v>
      </c>
      <c r="J160" s="26"/>
    </row>
    <row r="161" spans="1:10" s="122" customFormat="1" ht="13.5" thickBot="1">
      <c r="A161" s="231" t="s">
        <v>159</v>
      </c>
      <c r="B161" s="48">
        <v>2.5</v>
      </c>
      <c r="C161" s="48">
        <v>15</v>
      </c>
      <c r="D161" s="48">
        <v>37.5</v>
      </c>
      <c r="E161" s="48">
        <v>75</v>
      </c>
      <c r="F161" s="48">
        <v>150</v>
      </c>
      <c r="G161" s="48">
        <v>350</v>
      </c>
      <c r="H161" s="48">
        <v>500</v>
      </c>
      <c r="I161" s="50"/>
      <c r="J161" s="25">
        <f>SUM(J154:J159)</f>
        <v>1945</v>
      </c>
    </row>
    <row r="162" spans="1:10" s="122" customFormat="1"/>
    <row r="163" spans="1:10" s="122" customFormat="1" ht="13.5" thickBot="1"/>
    <row r="164" spans="1:10" s="122" customFormat="1" ht="13.5" thickBot="1">
      <c r="A164" s="264" t="s">
        <v>361</v>
      </c>
      <c r="B164" s="271"/>
      <c r="C164" s="271"/>
      <c r="D164" s="271"/>
      <c r="E164" s="271"/>
      <c r="F164" s="271"/>
      <c r="G164" s="271"/>
      <c r="H164" s="271"/>
      <c r="I164" s="271"/>
      <c r="J164" s="272"/>
    </row>
    <row r="165" spans="1:10" s="122" customFormat="1" ht="30" customHeight="1">
      <c r="A165" s="117" t="s">
        <v>2</v>
      </c>
      <c r="B165" s="118" t="s">
        <v>347</v>
      </c>
      <c r="C165" s="118" t="s">
        <v>348</v>
      </c>
      <c r="D165" s="118" t="s">
        <v>349</v>
      </c>
      <c r="E165" s="118" t="s">
        <v>350</v>
      </c>
      <c r="F165" s="118" t="s">
        <v>351</v>
      </c>
      <c r="G165" s="118" t="s">
        <v>352</v>
      </c>
      <c r="H165" s="118" t="s">
        <v>37</v>
      </c>
      <c r="I165" s="118" t="s">
        <v>4</v>
      </c>
      <c r="J165" s="10" t="s">
        <v>172</v>
      </c>
    </row>
    <row r="166" spans="1:10" s="122" customFormat="1">
      <c r="A166" s="123" t="s">
        <v>27</v>
      </c>
      <c r="B166" s="6">
        <v>4</v>
      </c>
      <c r="C166" s="6">
        <v>0</v>
      </c>
      <c r="D166" s="6">
        <v>0</v>
      </c>
      <c r="E166" s="6">
        <v>0</v>
      </c>
      <c r="F166" s="6">
        <v>1</v>
      </c>
      <c r="G166" s="6">
        <v>1</v>
      </c>
      <c r="H166" s="6">
        <v>0</v>
      </c>
      <c r="I166" s="147">
        <f>SUM(B166:H166)</f>
        <v>6</v>
      </c>
      <c r="J166" s="148">
        <f>B166*B$172+C166*C$172+D166*D$172+E166*E$172+F166*F$172+G166*G$172+H166*H$172</f>
        <v>510</v>
      </c>
    </row>
    <row r="167" spans="1:10" s="122" customFormat="1" ht="12.75" customHeight="1">
      <c r="A167" s="124" t="s">
        <v>174</v>
      </c>
      <c r="B167" s="6">
        <v>11</v>
      </c>
      <c r="C167" s="6">
        <v>2</v>
      </c>
      <c r="D167" s="6">
        <v>1</v>
      </c>
      <c r="E167" s="6">
        <v>0</v>
      </c>
      <c r="F167" s="6">
        <v>0</v>
      </c>
      <c r="G167" s="6">
        <v>0</v>
      </c>
      <c r="H167" s="6">
        <v>0</v>
      </c>
      <c r="I167" s="147">
        <f t="shared" ref="I167:I170" si="28">SUM(B167:H167)</f>
        <v>14</v>
      </c>
      <c r="J167" s="148">
        <f t="shared" ref="J167:J170" si="29">B167*B$172+C167*C$172+D167*D$172+E167*E$172+F167*F$172+G167*G$172+H167*H$172</f>
        <v>95</v>
      </c>
    </row>
    <row r="168" spans="1:10" s="122" customFormat="1" ht="12.75" customHeight="1">
      <c r="A168" s="124" t="s">
        <v>175</v>
      </c>
      <c r="B168" s="6">
        <v>8</v>
      </c>
      <c r="C168" s="6">
        <v>2</v>
      </c>
      <c r="D168" s="6">
        <v>1</v>
      </c>
      <c r="E168" s="6">
        <v>0</v>
      </c>
      <c r="F168" s="6">
        <v>0</v>
      </c>
      <c r="G168" s="6">
        <v>0</v>
      </c>
      <c r="H168" s="6">
        <v>0</v>
      </c>
      <c r="I168" s="147">
        <f t="shared" si="28"/>
        <v>11</v>
      </c>
      <c r="J168" s="148">
        <f t="shared" si="29"/>
        <v>87.5</v>
      </c>
    </row>
    <row r="169" spans="1:10" s="122" customFormat="1">
      <c r="A169" s="123" t="s">
        <v>30</v>
      </c>
      <c r="B169" s="6">
        <v>4</v>
      </c>
      <c r="C169" s="6">
        <v>0</v>
      </c>
      <c r="D169" s="6">
        <v>0</v>
      </c>
      <c r="E169" s="6">
        <v>0</v>
      </c>
      <c r="F169" s="6">
        <v>0</v>
      </c>
      <c r="G169" s="6">
        <v>0</v>
      </c>
      <c r="H169" s="6">
        <v>0</v>
      </c>
      <c r="I169" s="147">
        <f t="shared" si="28"/>
        <v>4</v>
      </c>
      <c r="J169" s="148">
        <f t="shared" si="29"/>
        <v>10</v>
      </c>
    </row>
    <row r="170" spans="1:10" s="122" customFormat="1" ht="12.75" customHeight="1">
      <c r="A170" s="123" t="s">
        <v>43</v>
      </c>
      <c r="B170" s="6">
        <v>1</v>
      </c>
      <c r="C170" s="6">
        <v>1</v>
      </c>
      <c r="D170" s="6">
        <v>0</v>
      </c>
      <c r="E170" s="6">
        <v>0</v>
      </c>
      <c r="F170" s="6">
        <v>0</v>
      </c>
      <c r="G170" s="6">
        <v>0</v>
      </c>
      <c r="H170" s="6">
        <v>0</v>
      </c>
      <c r="I170" s="147">
        <f t="shared" si="28"/>
        <v>2</v>
      </c>
      <c r="J170" s="148">
        <f t="shared" si="29"/>
        <v>17.5</v>
      </c>
    </row>
    <row r="171" spans="1:10" s="122" customFormat="1">
      <c r="A171" s="199" t="s">
        <v>158</v>
      </c>
      <c r="B171" s="155">
        <f>SUM(B166:B170)</f>
        <v>28</v>
      </c>
      <c r="C171" s="155">
        <f>SUM(C166:C170)</f>
        <v>5</v>
      </c>
      <c r="D171" s="155">
        <f>SUM(D166:D170)</f>
        <v>2</v>
      </c>
      <c r="E171" s="155">
        <f>SUM(E166:E170)</f>
        <v>0</v>
      </c>
      <c r="F171" s="155">
        <f>SUM(F166:F170)</f>
        <v>1</v>
      </c>
      <c r="G171" s="155">
        <f>SUM(G166:G170)</f>
        <v>1</v>
      </c>
      <c r="H171" s="155">
        <f>SUM(H166:H170)</f>
        <v>0</v>
      </c>
      <c r="I171" s="12">
        <f>SUM(B171:H171)</f>
        <v>37</v>
      </c>
      <c r="J171" s="26"/>
    </row>
    <row r="172" spans="1:10" s="122" customFormat="1" ht="13.5" thickBot="1">
      <c r="A172" s="231" t="s">
        <v>159</v>
      </c>
      <c r="B172" s="48">
        <v>2.5</v>
      </c>
      <c r="C172" s="48">
        <v>15</v>
      </c>
      <c r="D172" s="48">
        <v>37.5</v>
      </c>
      <c r="E172" s="48">
        <v>75</v>
      </c>
      <c r="F172" s="48">
        <v>150</v>
      </c>
      <c r="G172" s="48">
        <v>350</v>
      </c>
      <c r="H172" s="48">
        <v>500</v>
      </c>
      <c r="I172" s="50"/>
      <c r="J172" s="25">
        <f>SUM(J166:J170)</f>
        <v>720</v>
      </c>
    </row>
    <row r="173" spans="1:10" s="122" customFormat="1"/>
    <row r="174" spans="1:10" s="122" customFormat="1" ht="13.5" thickBot="1"/>
    <row r="175" spans="1:10" s="122" customFormat="1" ht="13.5" thickBot="1">
      <c r="A175" s="264" t="s">
        <v>362</v>
      </c>
      <c r="B175" s="271"/>
      <c r="C175" s="271"/>
      <c r="D175" s="271"/>
      <c r="E175" s="271"/>
      <c r="F175" s="271"/>
      <c r="G175" s="271"/>
      <c r="H175" s="271"/>
      <c r="I175" s="271"/>
      <c r="J175" s="272"/>
    </row>
    <row r="176" spans="1:10" s="122" customFormat="1" ht="30" customHeight="1">
      <c r="A176" s="117" t="s">
        <v>2</v>
      </c>
      <c r="B176" s="118" t="s">
        <v>347</v>
      </c>
      <c r="C176" s="118" t="s">
        <v>348</v>
      </c>
      <c r="D176" s="118" t="s">
        <v>349</v>
      </c>
      <c r="E176" s="118" t="s">
        <v>350</v>
      </c>
      <c r="F176" s="118" t="s">
        <v>351</v>
      </c>
      <c r="G176" s="118" t="s">
        <v>352</v>
      </c>
      <c r="H176" s="118" t="s">
        <v>37</v>
      </c>
      <c r="I176" s="118" t="s">
        <v>4</v>
      </c>
      <c r="J176" s="10" t="s">
        <v>172</v>
      </c>
    </row>
    <row r="177" spans="1:11" s="122" customFormat="1">
      <c r="A177" s="123" t="s">
        <v>27</v>
      </c>
      <c r="B177" s="6">
        <v>5</v>
      </c>
      <c r="C177" s="6">
        <v>0</v>
      </c>
      <c r="D177" s="6">
        <v>0</v>
      </c>
      <c r="E177" s="6">
        <v>0</v>
      </c>
      <c r="F177" s="6">
        <v>2</v>
      </c>
      <c r="G177" s="6">
        <v>0</v>
      </c>
      <c r="H177" s="6">
        <v>1</v>
      </c>
      <c r="I177" s="147">
        <f>SUM(B177:H177)</f>
        <v>8</v>
      </c>
      <c r="J177" s="148">
        <f>B177*B$183+C177*C$183+D177*D$183+E177*E$183+F177*F$183+G177*G$183+H177*H$183</f>
        <v>812.5</v>
      </c>
    </row>
    <row r="178" spans="1:11" s="122" customFormat="1" ht="12.75" customHeight="1">
      <c r="A178" s="124" t="s">
        <v>174</v>
      </c>
      <c r="B178" s="6">
        <v>28</v>
      </c>
      <c r="C178" s="6">
        <v>2</v>
      </c>
      <c r="D178" s="6">
        <v>0</v>
      </c>
      <c r="E178" s="6">
        <v>0</v>
      </c>
      <c r="F178" s="6">
        <v>0</v>
      </c>
      <c r="G178" s="6">
        <v>0</v>
      </c>
      <c r="H178" s="6">
        <v>0</v>
      </c>
      <c r="I178" s="147">
        <f t="shared" ref="I178:I181" si="30">SUM(B178:H178)</f>
        <v>30</v>
      </c>
      <c r="J178" s="148">
        <f t="shared" ref="J178:J181" si="31">B178*B$183+C178*C$183+D178*D$183+E178*E$183+F178*F$183+G178*G$183+H178*H$183</f>
        <v>100</v>
      </c>
    </row>
    <row r="179" spans="1:11" s="122" customFormat="1" ht="12.75" customHeight="1">
      <c r="A179" s="124" t="s">
        <v>175</v>
      </c>
      <c r="B179" s="6">
        <v>8</v>
      </c>
      <c r="C179" s="6">
        <v>3</v>
      </c>
      <c r="D179" s="6">
        <v>0</v>
      </c>
      <c r="E179" s="6">
        <v>0</v>
      </c>
      <c r="F179" s="6">
        <v>0</v>
      </c>
      <c r="G179" s="6">
        <v>0</v>
      </c>
      <c r="H179" s="6">
        <v>0</v>
      </c>
      <c r="I179" s="147">
        <f t="shared" si="30"/>
        <v>11</v>
      </c>
      <c r="J179" s="148">
        <f t="shared" si="31"/>
        <v>65</v>
      </c>
    </row>
    <row r="180" spans="1:11" s="122" customFormat="1">
      <c r="A180" s="123" t="s">
        <v>30</v>
      </c>
      <c r="B180" s="6">
        <v>5</v>
      </c>
      <c r="C180" s="6">
        <v>1</v>
      </c>
      <c r="D180" s="6">
        <v>0</v>
      </c>
      <c r="E180" s="6">
        <v>0</v>
      </c>
      <c r="F180" s="6">
        <v>0</v>
      </c>
      <c r="G180" s="6">
        <v>0</v>
      </c>
      <c r="H180" s="6">
        <v>0</v>
      </c>
      <c r="I180" s="147">
        <f t="shared" si="30"/>
        <v>6</v>
      </c>
      <c r="J180" s="148">
        <f t="shared" si="31"/>
        <v>27.5</v>
      </c>
    </row>
    <row r="181" spans="1:11" s="122" customFormat="1" ht="12.75" customHeight="1">
      <c r="A181" s="123" t="s">
        <v>43</v>
      </c>
      <c r="B181" s="6">
        <v>8</v>
      </c>
      <c r="C181" s="6">
        <v>0</v>
      </c>
      <c r="D181" s="6">
        <v>0</v>
      </c>
      <c r="E181" s="6">
        <v>1</v>
      </c>
      <c r="F181" s="6">
        <v>0</v>
      </c>
      <c r="G181" s="6">
        <v>0</v>
      </c>
      <c r="H181" s="6">
        <v>1</v>
      </c>
      <c r="I181" s="147">
        <f t="shared" si="30"/>
        <v>10</v>
      </c>
      <c r="J181" s="148">
        <f t="shared" si="31"/>
        <v>595</v>
      </c>
    </row>
    <row r="182" spans="1:11" s="122" customFormat="1">
      <c r="A182" s="199" t="s">
        <v>158</v>
      </c>
      <c r="B182" s="155">
        <f>SUM(B177:B181)</f>
        <v>54</v>
      </c>
      <c r="C182" s="155">
        <f>SUM(C177:C181)</f>
        <v>6</v>
      </c>
      <c r="D182" s="155">
        <f>SUM(D177:D181)</f>
        <v>0</v>
      </c>
      <c r="E182" s="155">
        <f>SUM(E177:E181)</f>
        <v>1</v>
      </c>
      <c r="F182" s="155">
        <f>SUM(F177:F181)</f>
        <v>2</v>
      </c>
      <c r="G182" s="155">
        <f>SUM(G177:G181)</f>
        <v>0</v>
      </c>
      <c r="H182" s="155">
        <f>SUM(H177:H181)</f>
        <v>2</v>
      </c>
      <c r="I182" s="12">
        <f>SUM(B182:H182)</f>
        <v>65</v>
      </c>
      <c r="J182" s="26"/>
    </row>
    <row r="183" spans="1:11" s="122" customFormat="1" ht="13.5" thickBot="1">
      <c r="A183" s="231" t="s">
        <v>159</v>
      </c>
      <c r="B183" s="48">
        <v>2.5</v>
      </c>
      <c r="C183" s="48">
        <v>15</v>
      </c>
      <c r="D183" s="48">
        <v>37.5</v>
      </c>
      <c r="E183" s="48">
        <v>75</v>
      </c>
      <c r="F183" s="48">
        <v>150</v>
      </c>
      <c r="G183" s="48">
        <v>350</v>
      </c>
      <c r="H183" s="48">
        <v>500</v>
      </c>
      <c r="I183" s="50"/>
      <c r="J183" s="25">
        <f>SUM(J177:J181)</f>
        <v>1600</v>
      </c>
    </row>
    <row r="184" spans="1:11" s="122" customFormat="1"/>
    <row r="185" spans="1:11" s="122" customFormat="1" ht="13.5" thickBot="1"/>
    <row r="186" spans="1:11" s="122" customFormat="1" ht="13.5" thickBot="1">
      <c r="A186" s="264" t="s">
        <v>363</v>
      </c>
      <c r="B186" s="270"/>
      <c r="C186" s="270"/>
      <c r="D186" s="270"/>
      <c r="E186" s="270"/>
      <c r="F186" s="270"/>
      <c r="G186" s="270"/>
      <c r="H186" s="270"/>
      <c r="I186" s="270"/>
      <c r="J186" s="270"/>
      <c r="K186" s="262"/>
    </row>
    <row r="187" spans="1:11" s="122" customFormat="1" ht="30" customHeight="1">
      <c r="A187" s="117" t="s">
        <v>2</v>
      </c>
      <c r="B187" s="118" t="s">
        <v>184</v>
      </c>
      <c r="C187" s="118" t="s">
        <v>201</v>
      </c>
      <c r="D187" s="118" t="s">
        <v>183</v>
      </c>
      <c r="E187" s="118" t="s">
        <v>185</v>
      </c>
      <c r="F187" s="118" t="s">
        <v>186</v>
      </c>
      <c r="G187" s="118" t="s">
        <v>187</v>
      </c>
      <c r="H187" s="118" t="s">
        <v>188</v>
      </c>
      <c r="I187" s="118" t="s">
        <v>189</v>
      </c>
      <c r="J187" s="118" t="s">
        <v>4</v>
      </c>
      <c r="K187" s="10" t="s">
        <v>172</v>
      </c>
    </row>
    <row r="188" spans="1:11" s="122" customFormat="1">
      <c r="A188" s="123" t="s">
        <v>27</v>
      </c>
      <c r="B188" s="105">
        <v>3</v>
      </c>
      <c r="C188" s="105">
        <v>2</v>
      </c>
      <c r="D188" s="105">
        <v>0</v>
      </c>
      <c r="E188" s="105">
        <v>1</v>
      </c>
      <c r="F188" s="105">
        <v>0</v>
      </c>
      <c r="G188" s="105">
        <v>0</v>
      </c>
      <c r="H188" s="105">
        <v>0</v>
      </c>
      <c r="I188" s="105">
        <v>1</v>
      </c>
      <c r="J188" s="147">
        <f>SUM(B188:I188)</f>
        <v>7</v>
      </c>
      <c r="K188" s="148">
        <f>B188*$B$193+C188*$C$193+D188*$D$193+E188*$E$193+F188*$F$193+G188*$G$193+H188*$H$193+I188*$I$193</f>
        <v>516.25</v>
      </c>
    </row>
    <row r="189" spans="1:11" s="122" customFormat="1" ht="12.75" customHeight="1">
      <c r="A189" s="124" t="s">
        <v>174</v>
      </c>
      <c r="B189" s="105">
        <v>16</v>
      </c>
      <c r="C189" s="105">
        <v>5</v>
      </c>
      <c r="D189" s="105">
        <v>1</v>
      </c>
      <c r="E189" s="105">
        <v>2</v>
      </c>
      <c r="F189" s="105">
        <v>0</v>
      </c>
      <c r="G189" s="105">
        <v>0</v>
      </c>
      <c r="H189" s="105">
        <v>0</v>
      </c>
      <c r="I189" s="105">
        <v>0</v>
      </c>
      <c r="J189" s="147">
        <f t="shared" ref="J189:J191" si="32">SUM(B189:I189)</f>
        <v>24</v>
      </c>
      <c r="K189" s="148">
        <f t="shared" ref="K189:K191" si="33">B189*$B$193+C189*$C$193+D189*$D$193+E189*$E$193+F189*$F$193+G189*$G$193+H189*$H$193+I189*$I$193</f>
        <v>36.049999999999997</v>
      </c>
    </row>
    <row r="190" spans="1:11" s="122" customFormat="1" ht="12.75" customHeight="1">
      <c r="A190" s="124" t="s">
        <v>175</v>
      </c>
      <c r="B190" s="105">
        <v>9</v>
      </c>
      <c r="C190" s="105">
        <v>2</v>
      </c>
      <c r="D190" s="105">
        <v>0</v>
      </c>
      <c r="E190" s="105">
        <v>2</v>
      </c>
      <c r="F190" s="105">
        <v>0</v>
      </c>
      <c r="G190" s="105">
        <v>1</v>
      </c>
      <c r="H190" s="105">
        <v>0</v>
      </c>
      <c r="I190" s="105">
        <v>0</v>
      </c>
      <c r="J190" s="147">
        <f t="shared" si="32"/>
        <v>14</v>
      </c>
      <c r="K190" s="148">
        <f t="shared" si="33"/>
        <v>181.55</v>
      </c>
    </row>
    <row r="191" spans="1:11" s="122" customFormat="1">
      <c r="A191" s="123" t="s">
        <v>43</v>
      </c>
      <c r="B191" s="105">
        <v>6</v>
      </c>
      <c r="C191" s="105">
        <v>2</v>
      </c>
      <c r="D191" s="105">
        <v>0</v>
      </c>
      <c r="E191" s="105">
        <v>0</v>
      </c>
      <c r="F191" s="105">
        <v>0</v>
      </c>
      <c r="G191" s="105">
        <v>0</v>
      </c>
      <c r="H191" s="105">
        <v>0</v>
      </c>
      <c r="I191" s="105">
        <v>0</v>
      </c>
      <c r="J191" s="147">
        <f t="shared" si="32"/>
        <v>8</v>
      </c>
      <c r="K191" s="148">
        <f t="shared" si="33"/>
        <v>1.4000000000000001</v>
      </c>
    </row>
    <row r="192" spans="1:11" s="122" customFormat="1">
      <c r="A192" s="199" t="s">
        <v>158</v>
      </c>
      <c r="B192" s="155">
        <f>SUM(B188:B191)</f>
        <v>34</v>
      </c>
      <c r="C192" s="155">
        <f>SUM(C188:C191)</f>
        <v>11</v>
      </c>
      <c r="D192" s="155">
        <f>SUM(D188:D191)</f>
        <v>1</v>
      </c>
      <c r="E192" s="155">
        <f>SUM(E188:E191)</f>
        <v>5</v>
      </c>
      <c r="F192" s="155">
        <f>SUM(F188:F191)</f>
        <v>0</v>
      </c>
      <c r="G192" s="155">
        <f>SUM(G188:G191)</f>
        <v>1</v>
      </c>
      <c r="H192" s="155">
        <f>SUM(H188:H191)</f>
        <v>0</v>
      </c>
      <c r="I192" s="155">
        <f>SUM(I188:I191)</f>
        <v>1</v>
      </c>
      <c r="J192" s="12">
        <f>SUM(B192:I192)</f>
        <v>53</v>
      </c>
      <c r="K192" s="26"/>
    </row>
    <row r="193" spans="1:11" s="122" customFormat="1" ht="13.5" thickBot="1">
      <c r="A193" s="231" t="s">
        <v>159</v>
      </c>
      <c r="B193" s="48">
        <v>0.05</v>
      </c>
      <c r="C193" s="48">
        <v>0.55000000000000004</v>
      </c>
      <c r="D193" s="48">
        <v>2.5</v>
      </c>
      <c r="E193" s="48">
        <v>15</v>
      </c>
      <c r="F193" s="48">
        <v>62.5</v>
      </c>
      <c r="G193" s="48">
        <v>150</v>
      </c>
      <c r="H193" s="48">
        <v>350</v>
      </c>
      <c r="I193" s="48">
        <v>500</v>
      </c>
      <c r="J193" s="50"/>
      <c r="K193" s="25">
        <f>SUM(K188:K191)</f>
        <v>735.24999999999989</v>
      </c>
    </row>
    <row r="194" spans="1:11" s="159" customFormat="1">
      <c r="A194" s="156"/>
      <c r="B194" s="157"/>
      <c r="C194" s="157"/>
      <c r="D194" s="158"/>
    </row>
    <row r="195" spans="1:11" s="159" customFormat="1" ht="13.5" thickBot="1">
      <c r="A195" s="156"/>
      <c r="B195" s="157"/>
      <c r="C195" s="157"/>
      <c r="D195" s="158"/>
    </row>
    <row r="196" spans="1:11" s="159" customFormat="1" ht="13.5" thickBot="1">
      <c r="A196" s="267" t="s">
        <v>739</v>
      </c>
      <c r="B196" s="268"/>
      <c r="C196" s="268"/>
      <c r="D196" s="269"/>
    </row>
    <row r="197" spans="1:11" s="162" customFormat="1" ht="38.25">
      <c r="A197" s="232" t="s">
        <v>2</v>
      </c>
      <c r="B197" s="160" t="s">
        <v>364</v>
      </c>
      <c r="C197" s="160" t="s">
        <v>365</v>
      </c>
      <c r="D197" s="161" t="s">
        <v>366</v>
      </c>
    </row>
    <row r="198" spans="1:11" s="162" customFormat="1">
      <c r="A198" s="307" t="s">
        <v>27</v>
      </c>
      <c r="B198" s="308">
        <v>4777.55</v>
      </c>
      <c r="C198" s="308">
        <v>2501.25</v>
      </c>
      <c r="D198" s="309">
        <v>6.0773480662983423E-2</v>
      </c>
    </row>
    <row r="199" spans="1:11" s="162" customFormat="1">
      <c r="A199" s="307" t="s">
        <v>153</v>
      </c>
      <c r="B199" s="308">
        <v>1859.4</v>
      </c>
      <c r="C199" s="308">
        <v>286.05</v>
      </c>
      <c r="D199" s="309">
        <v>0.55406471981057615</v>
      </c>
    </row>
    <row r="200" spans="1:11" s="162" customFormat="1" ht="12.75" customHeight="1">
      <c r="A200" s="307" t="s">
        <v>154</v>
      </c>
      <c r="B200" s="308">
        <v>6099.15</v>
      </c>
      <c r="C200" s="308">
        <v>521.54999999999995</v>
      </c>
      <c r="D200" s="309">
        <v>0.19521178637200737</v>
      </c>
    </row>
    <row r="201" spans="1:11" s="162" customFormat="1">
      <c r="A201" s="310" t="s">
        <v>155</v>
      </c>
      <c r="B201" s="308">
        <v>1588.05</v>
      </c>
      <c r="C201" s="308">
        <v>200.05</v>
      </c>
      <c r="D201" s="309">
        <v>6.2352012628255724E-2</v>
      </c>
    </row>
    <row r="202" spans="1:11" s="162" customFormat="1" ht="13.5" thickBot="1">
      <c r="A202" s="311" t="s">
        <v>43</v>
      </c>
      <c r="B202" s="312">
        <v>2668.3</v>
      </c>
      <c r="C202" s="312">
        <v>1491.35</v>
      </c>
      <c r="D202" s="313">
        <v>0.12759800052617731</v>
      </c>
    </row>
    <row r="203" spans="1:11" s="113" customFormat="1">
      <c r="D203" s="163"/>
    </row>
    <row r="204" spans="1:11" s="113" customFormat="1" ht="13.5" thickBot="1"/>
    <row r="205" spans="1:11" s="159" customFormat="1" ht="13.5" thickBot="1">
      <c r="A205" s="267" t="s">
        <v>740</v>
      </c>
      <c r="B205" s="268"/>
      <c r="C205" s="268"/>
      <c r="D205" s="269"/>
    </row>
    <row r="206" spans="1:11" s="162" customFormat="1" ht="38.25">
      <c r="A206" s="232" t="s">
        <v>2</v>
      </c>
      <c r="B206" s="160" t="s">
        <v>364</v>
      </c>
      <c r="C206" s="160" t="s">
        <v>365</v>
      </c>
      <c r="D206" s="161" t="s">
        <v>366</v>
      </c>
    </row>
    <row r="207" spans="1:11" s="162" customFormat="1">
      <c r="A207" s="307" t="s">
        <v>367</v>
      </c>
      <c r="B207" s="308">
        <v>1162.5</v>
      </c>
      <c r="C207" s="308">
        <v>662.5</v>
      </c>
      <c r="D207" s="309">
        <v>3.9080459770114942E-2</v>
      </c>
    </row>
    <row r="208" spans="1:11" s="162" customFormat="1">
      <c r="A208" s="307" t="s">
        <v>368</v>
      </c>
      <c r="B208" s="308">
        <v>1520</v>
      </c>
      <c r="C208" s="308">
        <v>510</v>
      </c>
      <c r="D208" s="309">
        <v>5.0438596491228067E-2</v>
      </c>
    </row>
    <row r="209" spans="1:4" s="162" customFormat="1">
      <c r="A209" s="307" t="s">
        <v>369</v>
      </c>
      <c r="B209" s="308">
        <v>1562.5</v>
      </c>
      <c r="C209" s="308">
        <v>812.5</v>
      </c>
      <c r="D209" s="309">
        <v>9.1690544412607447E-2</v>
      </c>
    </row>
    <row r="210" spans="1:4" s="162" customFormat="1">
      <c r="A210" s="310" t="s">
        <v>370</v>
      </c>
      <c r="B210" s="308">
        <v>532.54999999999995</v>
      </c>
      <c r="C210" s="308">
        <v>516.25</v>
      </c>
      <c r="D210" s="309">
        <v>7.0763500931098691E-2</v>
      </c>
    </row>
    <row r="211" spans="1:4" s="162" customFormat="1" ht="13.5" thickBot="1">
      <c r="A211" s="311" t="s">
        <v>157</v>
      </c>
      <c r="B211" s="312">
        <v>4777.55</v>
      </c>
      <c r="C211" s="312">
        <v>2501.25</v>
      </c>
      <c r="D211" s="313">
        <v>6.0773480662983423E-2</v>
      </c>
    </row>
    <row r="212" spans="1:4" s="113" customFormat="1" ht="13.5" thickBot="1"/>
    <row r="213" spans="1:4" s="159" customFormat="1" ht="13.5" customHeight="1" thickBot="1">
      <c r="A213" s="267" t="s">
        <v>741</v>
      </c>
      <c r="B213" s="268"/>
      <c r="C213" s="268"/>
      <c r="D213" s="269"/>
    </row>
    <row r="214" spans="1:4" s="162" customFormat="1" ht="38.25">
      <c r="A214" s="232" t="s">
        <v>2</v>
      </c>
      <c r="B214" s="160" t="s">
        <v>364</v>
      </c>
      <c r="C214" s="160" t="s">
        <v>365</v>
      </c>
      <c r="D214" s="161" t="s">
        <v>366</v>
      </c>
    </row>
    <row r="215" spans="1:4" s="162" customFormat="1">
      <c r="A215" s="307" t="s">
        <v>367</v>
      </c>
      <c r="B215" s="308">
        <v>280</v>
      </c>
      <c r="C215" s="308">
        <v>55</v>
      </c>
      <c r="D215" s="309">
        <v>0.45900383141762452</v>
      </c>
    </row>
    <row r="216" spans="1:4" s="162" customFormat="1">
      <c r="A216" s="307" t="s">
        <v>368</v>
      </c>
      <c r="B216" s="308">
        <v>542.5</v>
      </c>
      <c r="C216" s="308">
        <v>95</v>
      </c>
      <c r="D216" s="309">
        <v>0.73903508771929827</v>
      </c>
    </row>
    <row r="217" spans="1:4" s="162" customFormat="1">
      <c r="A217" s="307" t="s">
        <v>369</v>
      </c>
      <c r="B217" s="308">
        <v>947.5</v>
      </c>
      <c r="C217" s="308">
        <v>100</v>
      </c>
      <c r="D217" s="309">
        <v>0.50525310410697233</v>
      </c>
    </row>
    <row r="218" spans="1:4" s="162" customFormat="1">
      <c r="A218" s="310" t="s">
        <v>370</v>
      </c>
      <c r="B218" s="308">
        <v>89.4</v>
      </c>
      <c r="C218" s="308">
        <v>36.049999999999997</v>
      </c>
      <c r="D218" s="309">
        <v>0.56610800744878953</v>
      </c>
    </row>
    <row r="219" spans="1:4" s="162" customFormat="1" ht="13.5" thickBot="1">
      <c r="A219" s="311" t="s">
        <v>157</v>
      </c>
      <c r="B219" s="312">
        <v>1859.4</v>
      </c>
      <c r="C219" s="312">
        <v>286.05</v>
      </c>
      <c r="D219" s="313">
        <v>0.55406471981057615</v>
      </c>
    </row>
    <row r="220" spans="1:4" s="113" customFormat="1"/>
    <row r="221" spans="1:4" s="113" customFormat="1" ht="13.5" thickBot="1"/>
    <row r="222" spans="1:4" s="159" customFormat="1" ht="13.5" customHeight="1" thickBot="1">
      <c r="A222" s="267" t="s">
        <v>742</v>
      </c>
      <c r="B222" s="268"/>
      <c r="C222" s="268"/>
      <c r="D222" s="269"/>
    </row>
    <row r="223" spans="1:4" s="162" customFormat="1" ht="38.25">
      <c r="A223" s="232" t="s">
        <v>2</v>
      </c>
      <c r="B223" s="160" t="s">
        <v>364</v>
      </c>
      <c r="C223" s="160" t="s">
        <v>365</v>
      </c>
      <c r="D223" s="161" t="s">
        <v>366</v>
      </c>
    </row>
    <row r="224" spans="1:4" s="162" customFormat="1">
      <c r="A224" s="307" t="s">
        <v>367</v>
      </c>
      <c r="B224" s="308">
        <v>3715</v>
      </c>
      <c r="C224" s="308">
        <v>187.5</v>
      </c>
      <c r="D224" s="309">
        <v>0.2697318007662835</v>
      </c>
    </row>
    <row r="225" spans="1:20" s="162" customFormat="1">
      <c r="A225" s="307" t="s">
        <v>368</v>
      </c>
      <c r="B225" s="308">
        <v>637.5</v>
      </c>
      <c r="C225" s="308">
        <v>87.5</v>
      </c>
      <c r="D225" s="309">
        <v>0.14692982456140352</v>
      </c>
    </row>
    <row r="226" spans="1:20" s="162" customFormat="1">
      <c r="A226" s="307" t="s">
        <v>369</v>
      </c>
      <c r="B226" s="308">
        <v>760</v>
      </c>
      <c r="C226" s="308">
        <v>65</v>
      </c>
      <c r="D226" s="309">
        <v>0.14231136580706782</v>
      </c>
    </row>
    <row r="227" spans="1:20" s="162" customFormat="1">
      <c r="A227" s="310" t="s">
        <v>370</v>
      </c>
      <c r="B227" s="308">
        <v>986.65</v>
      </c>
      <c r="C227" s="308">
        <v>181.55</v>
      </c>
      <c r="D227" s="309">
        <v>0.19925512104283055</v>
      </c>
    </row>
    <row r="228" spans="1:20" s="162" customFormat="1" ht="13.5" thickBot="1">
      <c r="A228" s="311" t="s">
        <v>157</v>
      </c>
      <c r="B228" s="312">
        <v>6099.15</v>
      </c>
      <c r="C228" s="312">
        <v>521.54999999999995</v>
      </c>
      <c r="D228" s="313">
        <v>0.19521178637200737</v>
      </c>
    </row>
    <row r="229" spans="1:20" s="113" customFormat="1"/>
    <row r="230" spans="1:20" s="113" customFormat="1" ht="13.5" thickBot="1"/>
    <row r="231" spans="1:20" s="159" customFormat="1" ht="13.5" customHeight="1" thickBot="1">
      <c r="A231" s="267" t="s">
        <v>743</v>
      </c>
      <c r="B231" s="268"/>
      <c r="C231" s="268"/>
      <c r="D231" s="269"/>
    </row>
    <row r="232" spans="1:20" s="162" customFormat="1" ht="38.25">
      <c r="A232" s="232" t="s">
        <v>2</v>
      </c>
      <c r="B232" s="160" t="s">
        <v>364</v>
      </c>
      <c r="C232" s="160" t="s">
        <v>365</v>
      </c>
      <c r="D232" s="161" t="s">
        <v>366</v>
      </c>
    </row>
    <row r="233" spans="1:20" s="162" customFormat="1">
      <c r="A233" s="307" t="s">
        <v>367</v>
      </c>
      <c r="B233" s="308">
        <v>2627.5</v>
      </c>
      <c r="C233" s="308">
        <v>1040</v>
      </c>
      <c r="D233" s="309">
        <v>0.23218390804597702</v>
      </c>
    </row>
    <row r="234" spans="1:20" s="162" customFormat="1">
      <c r="A234" s="307" t="s">
        <v>368</v>
      </c>
      <c r="B234" s="308">
        <v>247.5</v>
      </c>
      <c r="C234" s="308">
        <v>27.5</v>
      </c>
      <c r="D234" s="309">
        <v>6.3596491228070179E-2</v>
      </c>
    </row>
    <row r="235" spans="1:20" s="162" customFormat="1">
      <c r="A235" s="307" t="s">
        <v>369</v>
      </c>
      <c r="B235" s="308">
        <v>1297.5</v>
      </c>
      <c r="C235" s="308">
        <v>622.5</v>
      </c>
      <c r="D235" s="309">
        <v>0.26074498567335241</v>
      </c>
    </row>
    <row r="236" spans="1:20" s="162" customFormat="1">
      <c r="A236" s="310" t="s">
        <v>370</v>
      </c>
      <c r="B236" s="308">
        <v>83.85</v>
      </c>
      <c r="C236" s="308">
        <v>1.4000000000000004</v>
      </c>
      <c r="D236" s="309">
        <v>0.16387337057728119</v>
      </c>
    </row>
    <row r="237" spans="1:20" s="162" customFormat="1" ht="13.5" thickBot="1">
      <c r="A237" s="311" t="s">
        <v>157</v>
      </c>
      <c r="B237" s="312">
        <v>4256.3500000000004</v>
      </c>
      <c r="C237" s="312">
        <v>1691.4</v>
      </c>
      <c r="D237" s="313">
        <v>0.12759800052617731</v>
      </c>
    </row>
    <row r="238" spans="1:20" s="159" customFormat="1">
      <c r="A238" s="156"/>
      <c r="B238" s="157"/>
      <c r="C238" s="157"/>
      <c r="D238" s="158"/>
    </row>
    <row r="239" spans="1:20" s="159" customFormat="1" ht="13.5" thickBot="1">
      <c r="A239" s="156"/>
      <c r="B239" s="157"/>
      <c r="C239" s="157"/>
      <c r="D239" s="158"/>
    </row>
    <row r="240" spans="1:20" s="122" customFormat="1" ht="13.5" thickBot="1">
      <c r="A240" s="264" t="s">
        <v>371</v>
      </c>
      <c r="B240" s="265"/>
      <c r="C240" s="265"/>
      <c r="D240" s="265"/>
      <c r="E240" s="265"/>
      <c r="F240" s="265"/>
      <c r="G240" s="265"/>
      <c r="H240" s="266"/>
      <c r="R240" s="64"/>
      <c r="S240" s="64"/>
      <c r="T240" s="64"/>
    </row>
    <row r="241" spans="1:20" s="122" customFormat="1" ht="30" customHeight="1">
      <c r="A241" s="117" t="s">
        <v>2</v>
      </c>
      <c r="B241" s="118" t="s">
        <v>39</v>
      </c>
      <c r="C241" s="118" t="s">
        <v>40</v>
      </c>
      <c r="D241" s="118" t="s">
        <v>41</v>
      </c>
      <c r="E241" s="118" t="s">
        <v>42</v>
      </c>
      <c r="F241" s="118" t="s">
        <v>43</v>
      </c>
      <c r="G241" s="118" t="s">
        <v>44</v>
      </c>
      <c r="H241" s="10" t="s">
        <v>4</v>
      </c>
      <c r="R241" s="34"/>
      <c r="S241" s="34"/>
      <c r="T241" s="34"/>
    </row>
    <row r="242" spans="1:20" s="122" customFormat="1">
      <c r="A242" s="123" t="s">
        <v>27</v>
      </c>
      <c r="B242" s="6">
        <v>1</v>
      </c>
      <c r="C242" s="6">
        <v>2</v>
      </c>
      <c r="D242" s="6">
        <v>2</v>
      </c>
      <c r="E242" s="6">
        <v>0</v>
      </c>
      <c r="F242" s="6">
        <v>2</v>
      </c>
      <c r="G242" s="6">
        <v>0</v>
      </c>
      <c r="H242" s="164">
        <f>SUM(B242:G242)</f>
        <v>7</v>
      </c>
    </row>
    <row r="243" spans="1:20" s="122" customFormat="1" ht="12.75" customHeight="1">
      <c r="A243" s="123" t="s">
        <v>28</v>
      </c>
      <c r="B243" s="6">
        <v>4</v>
      </c>
      <c r="C243" s="6">
        <v>2</v>
      </c>
      <c r="D243" s="6">
        <v>9</v>
      </c>
      <c r="E243" s="6">
        <v>0</v>
      </c>
      <c r="F243" s="6">
        <v>1</v>
      </c>
      <c r="G243" s="6">
        <v>1</v>
      </c>
      <c r="H243" s="164">
        <f t="shared" ref="H243:H247" si="34">SUM(B243:G243)</f>
        <v>17</v>
      </c>
    </row>
    <row r="244" spans="1:20" s="122" customFormat="1" ht="12.75" customHeight="1">
      <c r="A244" s="123" t="s">
        <v>29</v>
      </c>
      <c r="B244" s="6">
        <v>8</v>
      </c>
      <c r="C244" s="6">
        <v>3</v>
      </c>
      <c r="D244" s="6">
        <v>2</v>
      </c>
      <c r="E244" s="6">
        <v>0</v>
      </c>
      <c r="F244" s="6">
        <v>0</v>
      </c>
      <c r="G244" s="6">
        <v>1</v>
      </c>
      <c r="H244" s="164">
        <f t="shared" si="34"/>
        <v>14</v>
      </c>
    </row>
    <row r="245" spans="1:20" s="122" customFormat="1" ht="12.75" customHeight="1">
      <c r="A245" s="123" t="s">
        <v>30</v>
      </c>
      <c r="B245" s="6">
        <v>3</v>
      </c>
      <c r="C245" s="6">
        <v>1</v>
      </c>
      <c r="D245" s="6">
        <v>0</v>
      </c>
      <c r="E245" s="6">
        <v>0</v>
      </c>
      <c r="F245" s="6">
        <v>0</v>
      </c>
      <c r="G245" s="6">
        <v>0</v>
      </c>
      <c r="H245" s="164">
        <f t="shared" si="34"/>
        <v>4</v>
      </c>
    </row>
    <row r="246" spans="1:20" s="122" customFormat="1" ht="12.75" customHeight="1">
      <c r="A246" s="123" t="s">
        <v>31</v>
      </c>
      <c r="B246" s="6">
        <v>1</v>
      </c>
      <c r="C246" s="6">
        <v>1</v>
      </c>
      <c r="D246" s="6">
        <v>2</v>
      </c>
      <c r="E246" s="6">
        <v>0</v>
      </c>
      <c r="F246" s="6">
        <v>0</v>
      </c>
      <c r="G246" s="6">
        <v>0</v>
      </c>
      <c r="H246" s="164">
        <f t="shared" si="34"/>
        <v>4</v>
      </c>
    </row>
    <row r="247" spans="1:20" s="122" customFormat="1" ht="12.75" customHeight="1">
      <c r="A247" s="123" t="s">
        <v>43</v>
      </c>
      <c r="B247" s="6">
        <v>2</v>
      </c>
      <c r="C247" s="6">
        <v>2</v>
      </c>
      <c r="D247" s="6">
        <v>0</v>
      </c>
      <c r="E247" s="6">
        <v>0</v>
      </c>
      <c r="F247" s="6">
        <v>1</v>
      </c>
      <c r="G247" s="6">
        <v>0</v>
      </c>
      <c r="H247" s="164">
        <f t="shared" si="34"/>
        <v>5</v>
      </c>
    </row>
    <row r="248" spans="1:20" s="122" customFormat="1" ht="13.5" thickBot="1">
      <c r="A248" s="173" t="s">
        <v>158</v>
      </c>
      <c r="B248" s="165">
        <f>SUM(B242:B247)</f>
        <v>19</v>
      </c>
      <c r="C248" s="165">
        <f>SUM(C242:C247)</f>
        <v>11</v>
      </c>
      <c r="D248" s="165">
        <f>SUM(D242:D247)</f>
        <v>15</v>
      </c>
      <c r="E248" s="165">
        <f>SUM(E242:E247)</f>
        <v>0</v>
      </c>
      <c r="F248" s="165">
        <f>SUM(F242:F247)</f>
        <v>4</v>
      </c>
      <c r="G248" s="165">
        <f>SUM(G242:G247)</f>
        <v>2</v>
      </c>
      <c r="H248" s="30">
        <f>SUM(B248:G248)</f>
        <v>51</v>
      </c>
    </row>
    <row r="249" spans="1:20" s="122" customFormat="1"/>
    <row r="250" spans="1:20" s="122" customFormat="1" ht="13.5" thickBot="1"/>
    <row r="251" spans="1:20" s="122" customFormat="1" ht="13.5" thickBot="1">
      <c r="A251" s="264" t="s">
        <v>372</v>
      </c>
      <c r="B251" s="265"/>
      <c r="C251" s="265"/>
      <c r="D251" s="265"/>
      <c r="E251" s="265"/>
      <c r="F251" s="265"/>
      <c r="G251" s="265"/>
      <c r="H251" s="266"/>
      <c r="R251" s="64"/>
      <c r="S251" s="64"/>
      <c r="T251" s="64"/>
    </row>
    <row r="252" spans="1:20" s="122" customFormat="1" ht="30" customHeight="1">
      <c r="A252" s="117" t="s">
        <v>2</v>
      </c>
      <c r="B252" s="118" t="s">
        <v>39</v>
      </c>
      <c r="C252" s="118" t="s">
        <v>40</v>
      </c>
      <c r="D252" s="118" t="s">
        <v>41</v>
      </c>
      <c r="E252" s="118" t="s">
        <v>42</v>
      </c>
      <c r="F252" s="118" t="s">
        <v>43</v>
      </c>
      <c r="G252" s="118" t="s">
        <v>44</v>
      </c>
      <c r="H252" s="10" t="s">
        <v>4</v>
      </c>
      <c r="R252" s="34"/>
      <c r="S252" s="34"/>
      <c r="T252" s="34"/>
    </row>
    <row r="253" spans="1:20" s="122" customFormat="1">
      <c r="A253" s="123" t="s">
        <v>27</v>
      </c>
      <c r="B253" s="6">
        <v>2</v>
      </c>
      <c r="C253" s="6">
        <v>1</v>
      </c>
      <c r="D253" s="6">
        <v>1</v>
      </c>
      <c r="E253" s="6">
        <v>1</v>
      </c>
      <c r="F253" s="6">
        <v>1</v>
      </c>
      <c r="G253" s="6">
        <v>0</v>
      </c>
      <c r="H253" s="164">
        <f>SUM(B253:G253)</f>
        <v>6</v>
      </c>
    </row>
    <row r="254" spans="1:20" s="122" customFormat="1" ht="12.75" customHeight="1">
      <c r="A254" s="124" t="s">
        <v>174</v>
      </c>
      <c r="B254" s="6">
        <v>4</v>
      </c>
      <c r="C254" s="6">
        <v>3</v>
      </c>
      <c r="D254" s="6">
        <v>5</v>
      </c>
      <c r="E254" s="6">
        <v>0</v>
      </c>
      <c r="F254" s="6">
        <v>0</v>
      </c>
      <c r="G254" s="6">
        <v>3</v>
      </c>
      <c r="H254" s="164">
        <f t="shared" ref="H254:H258" si="35">SUM(B254:G254)</f>
        <v>15</v>
      </c>
    </row>
    <row r="255" spans="1:20" s="122" customFormat="1" ht="12.75" customHeight="1">
      <c r="A255" s="124" t="s">
        <v>175</v>
      </c>
      <c r="B255" s="6">
        <v>7</v>
      </c>
      <c r="C255" s="6">
        <v>2</v>
      </c>
      <c r="D255" s="6">
        <v>1</v>
      </c>
      <c r="E255" s="6">
        <v>0</v>
      </c>
      <c r="F255" s="6">
        <v>0</v>
      </c>
      <c r="G255" s="6">
        <v>1</v>
      </c>
      <c r="H255" s="164">
        <f t="shared" si="35"/>
        <v>11</v>
      </c>
    </row>
    <row r="256" spans="1:20" s="122" customFormat="1" ht="12.75" customHeight="1">
      <c r="A256" s="123" t="s">
        <v>30</v>
      </c>
      <c r="B256" s="6">
        <v>3</v>
      </c>
      <c r="C256" s="6">
        <v>0</v>
      </c>
      <c r="D256" s="6">
        <v>0</v>
      </c>
      <c r="E256" s="6">
        <v>0</v>
      </c>
      <c r="F256" s="6">
        <v>0</v>
      </c>
      <c r="G256" s="6">
        <v>0</v>
      </c>
      <c r="H256" s="164">
        <f t="shared" si="35"/>
        <v>3</v>
      </c>
    </row>
    <row r="257" spans="1:20" s="122" customFormat="1" ht="12.75" customHeight="1">
      <c r="A257" s="123" t="s">
        <v>31</v>
      </c>
      <c r="B257" s="6">
        <v>0</v>
      </c>
      <c r="C257" s="6">
        <v>0</v>
      </c>
      <c r="D257" s="6">
        <v>0</v>
      </c>
      <c r="E257" s="6">
        <v>0</v>
      </c>
      <c r="F257" s="6">
        <v>3</v>
      </c>
      <c r="G257" s="6">
        <v>0</v>
      </c>
      <c r="H257" s="164">
        <f t="shared" si="35"/>
        <v>3</v>
      </c>
    </row>
    <row r="258" spans="1:20" s="122" customFormat="1" ht="12.75" customHeight="1">
      <c r="A258" s="123" t="s">
        <v>43</v>
      </c>
      <c r="B258" s="6">
        <v>0</v>
      </c>
      <c r="C258" s="6">
        <v>0</v>
      </c>
      <c r="D258" s="6">
        <v>0</v>
      </c>
      <c r="E258" s="6">
        <v>0</v>
      </c>
      <c r="F258" s="6">
        <v>1</v>
      </c>
      <c r="G258" s="6">
        <v>0</v>
      </c>
      <c r="H258" s="164">
        <f t="shared" si="35"/>
        <v>1</v>
      </c>
    </row>
    <row r="259" spans="1:20" s="122" customFormat="1" ht="13.5" thickBot="1">
      <c r="A259" s="173" t="s">
        <v>158</v>
      </c>
      <c r="B259" s="165">
        <f>SUM(B253:B258)</f>
        <v>16</v>
      </c>
      <c r="C259" s="165">
        <f>SUM(C253:C258)</f>
        <v>6</v>
      </c>
      <c r="D259" s="165">
        <f>SUM(D253:D258)</f>
        <v>7</v>
      </c>
      <c r="E259" s="165">
        <f>SUM(E253:E258)</f>
        <v>1</v>
      </c>
      <c r="F259" s="165">
        <f>SUM(F253:F258)</f>
        <v>5</v>
      </c>
      <c r="G259" s="165">
        <f>SUM(G253:G258)</f>
        <v>4</v>
      </c>
      <c r="H259" s="30">
        <f>SUM(B259:G259)</f>
        <v>39</v>
      </c>
    </row>
    <row r="260" spans="1:20" s="122" customFormat="1"/>
    <row r="261" spans="1:20" s="122" customFormat="1" ht="13.5" thickBot="1"/>
    <row r="262" spans="1:20" s="122" customFormat="1" ht="13.5" thickBot="1">
      <c r="A262" s="264" t="s">
        <v>373</v>
      </c>
      <c r="B262" s="265"/>
      <c r="C262" s="265"/>
      <c r="D262" s="265"/>
      <c r="E262" s="265"/>
      <c r="F262" s="265"/>
      <c r="G262" s="265"/>
      <c r="H262" s="266"/>
      <c r="R262" s="64"/>
      <c r="S262" s="64"/>
      <c r="T262" s="64"/>
    </row>
    <row r="263" spans="1:20" s="122" customFormat="1" ht="30" customHeight="1">
      <c r="A263" s="117" t="s">
        <v>2</v>
      </c>
      <c r="B263" s="118" t="s">
        <v>39</v>
      </c>
      <c r="C263" s="118" t="s">
        <v>40</v>
      </c>
      <c r="D263" s="118" t="s">
        <v>41</v>
      </c>
      <c r="E263" s="118" t="s">
        <v>42</v>
      </c>
      <c r="F263" s="118" t="s">
        <v>43</v>
      </c>
      <c r="G263" s="118" t="s">
        <v>44</v>
      </c>
      <c r="H263" s="10" t="s">
        <v>4</v>
      </c>
      <c r="R263" s="34"/>
      <c r="S263" s="34"/>
      <c r="T263" s="34"/>
    </row>
    <row r="264" spans="1:20" s="122" customFormat="1">
      <c r="A264" s="123" t="s">
        <v>27</v>
      </c>
      <c r="B264" s="6">
        <v>2</v>
      </c>
      <c r="C264" s="6">
        <v>2</v>
      </c>
      <c r="D264" s="6">
        <v>0</v>
      </c>
      <c r="E264" s="6">
        <v>0</v>
      </c>
      <c r="F264" s="6">
        <v>3</v>
      </c>
      <c r="G264" s="6">
        <v>1</v>
      </c>
      <c r="H264" s="164">
        <f>SUM(B264:G264)</f>
        <v>8</v>
      </c>
    </row>
    <row r="265" spans="1:20" s="122" customFormat="1" ht="12.75" customHeight="1">
      <c r="A265" s="124" t="s">
        <v>174</v>
      </c>
      <c r="B265" s="6">
        <v>10</v>
      </c>
      <c r="C265" s="6">
        <v>6</v>
      </c>
      <c r="D265" s="6">
        <v>2</v>
      </c>
      <c r="E265" s="6">
        <v>1</v>
      </c>
      <c r="F265" s="6">
        <v>4</v>
      </c>
      <c r="G265" s="6">
        <v>7</v>
      </c>
      <c r="H265" s="164">
        <f t="shared" ref="H265:H269" si="36">SUM(B265:G265)</f>
        <v>30</v>
      </c>
    </row>
    <row r="266" spans="1:20" s="122" customFormat="1" ht="12.75" customHeight="1">
      <c r="A266" s="124" t="s">
        <v>175</v>
      </c>
      <c r="B266" s="6">
        <v>5</v>
      </c>
      <c r="C266" s="6">
        <v>2</v>
      </c>
      <c r="D266" s="6">
        <v>0</v>
      </c>
      <c r="E266" s="6">
        <v>0</v>
      </c>
      <c r="F266" s="6">
        <v>2</v>
      </c>
      <c r="G266" s="6">
        <v>2</v>
      </c>
      <c r="H266" s="164">
        <f t="shared" si="36"/>
        <v>11</v>
      </c>
    </row>
    <row r="267" spans="1:20" s="122" customFormat="1" ht="12.75" customHeight="1">
      <c r="A267" s="123" t="s">
        <v>30</v>
      </c>
      <c r="B267" s="6">
        <v>3</v>
      </c>
      <c r="C267" s="6">
        <v>1</v>
      </c>
      <c r="D267" s="6">
        <v>0</v>
      </c>
      <c r="E267" s="6">
        <v>0</v>
      </c>
      <c r="F267" s="6">
        <v>1</v>
      </c>
      <c r="G267" s="6">
        <v>0</v>
      </c>
      <c r="H267" s="164">
        <f t="shared" si="36"/>
        <v>5</v>
      </c>
    </row>
    <row r="268" spans="1:20" s="122" customFormat="1" ht="12.75" customHeight="1">
      <c r="A268" s="123" t="s">
        <v>31</v>
      </c>
      <c r="B268" s="6">
        <v>0</v>
      </c>
      <c r="C268" s="6">
        <v>1</v>
      </c>
      <c r="D268" s="6">
        <v>0</v>
      </c>
      <c r="E268" s="6">
        <v>0</v>
      </c>
      <c r="F268" s="6">
        <v>2</v>
      </c>
      <c r="G268" s="6">
        <v>0</v>
      </c>
      <c r="H268" s="164">
        <f t="shared" si="36"/>
        <v>3</v>
      </c>
    </row>
    <row r="269" spans="1:20" s="122" customFormat="1" ht="12.75" customHeight="1">
      <c r="A269" s="123" t="s">
        <v>43</v>
      </c>
      <c r="B269" s="6">
        <v>2</v>
      </c>
      <c r="C269" s="6">
        <v>2</v>
      </c>
      <c r="D269" s="6">
        <v>0</v>
      </c>
      <c r="E269" s="6">
        <v>0</v>
      </c>
      <c r="F269" s="6">
        <v>2</v>
      </c>
      <c r="G269" s="6">
        <v>1</v>
      </c>
      <c r="H269" s="164">
        <f t="shared" si="36"/>
        <v>7</v>
      </c>
    </row>
    <row r="270" spans="1:20" s="122" customFormat="1" ht="13.5" thickBot="1">
      <c r="A270" s="173" t="s">
        <v>158</v>
      </c>
      <c r="B270" s="165">
        <f>SUM(B264:B269)</f>
        <v>22</v>
      </c>
      <c r="C270" s="165">
        <f>SUM(C264:C269)</f>
        <v>14</v>
      </c>
      <c r="D270" s="165">
        <f>SUM(D264:D269)</f>
        <v>2</v>
      </c>
      <c r="E270" s="165">
        <f>SUM(E264:E269)</f>
        <v>1</v>
      </c>
      <c r="F270" s="165">
        <f>SUM(F264:F269)</f>
        <v>14</v>
      </c>
      <c r="G270" s="165">
        <f>SUM(G264:G269)</f>
        <v>11</v>
      </c>
      <c r="H270" s="30">
        <f>SUM(B270:G270)</f>
        <v>64</v>
      </c>
    </row>
    <row r="271" spans="1:20" s="122" customFormat="1">
      <c r="B271" s="128"/>
      <c r="C271" s="128"/>
      <c r="D271" s="129"/>
      <c r="E271" s="129"/>
      <c r="F271" s="129"/>
    </row>
    <row r="272" spans="1:20" s="122" customFormat="1" ht="13.5" thickBot="1">
      <c r="B272" s="128"/>
      <c r="C272" s="128"/>
      <c r="D272" s="129"/>
      <c r="E272" s="129"/>
      <c r="F272" s="129"/>
    </row>
    <row r="273" spans="1:20" s="122" customFormat="1" ht="13.5" thickBot="1">
      <c r="A273" s="264" t="s">
        <v>374</v>
      </c>
      <c r="B273" s="265"/>
      <c r="C273" s="265"/>
      <c r="D273" s="265"/>
      <c r="E273" s="265"/>
      <c r="F273" s="265"/>
      <c r="G273" s="265"/>
      <c r="H273" s="266"/>
      <c r="R273" s="64"/>
      <c r="S273" s="64"/>
      <c r="T273" s="64"/>
    </row>
    <row r="274" spans="1:20" s="122" customFormat="1" ht="30" customHeight="1">
      <c r="A274" s="117" t="s">
        <v>2</v>
      </c>
      <c r="B274" s="118" t="s">
        <v>39</v>
      </c>
      <c r="C274" s="118" t="s">
        <v>40</v>
      </c>
      <c r="D274" s="118" t="s">
        <v>41</v>
      </c>
      <c r="E274" s="118" t="s">
        <v>42</v>
      </c>
      <c r="F274" s="118" t="s">
        <v>43</v>
      </c>
      <c r="G274" s="118" t="s">
        <v>44</v>
      </c>
      <c r="H274" s="10" t="s">
        <v>4</v>
      </c>
      <c r="R274" s="34"/>
      <c r="S274" s="34"/>
      <c r="T274" s="34"/>
    </row>
    <row r="275" spans="1:20" s="122" customFormat="1">
      <c r="A275" s="123" t="s">
        <v>27</v>
      </c>
      <c r="B275" s="105">
        <v>2</v>
      </c>
      <c r="C275" s="105">
        <v>1</v>
      </c>
      <c r="D275" s="105">
        <v>3</v>
      </c>
      <c r="E275" s="105">
        <v>0</v>
      </c>
      <c r="F275" s="105">
        <v>0</v>
      </c>
      <c r="G275" s="105">
        <v>0</v>
      </c>
      <c r="H275" s="164">
        <f>SUM(B275:G275)</f>
        <v>6</v>
      </c>
    </row>
    <row r="276" spans="1:20" s="122" customFormat="1" ht="12.75" customHeight="1">
      <c r="A276" s="124" t="s">
        <v>174</v>
      </c>
      <c r="B276" s="105">
        <v>6</v>
      </c>
      <c r="C276" s="105">
        <v>3</v>
      </c>
      <c r="D276" s="105">
        <v>9</v>
      </c>
      <c r="E276" s="105">
        <v>0</v>
      </c>
      <c r="F276" s="105">
        <v>3</v>
      </c>
      <c r="G276" s="105">
        <v>2</v>
      </c>
      <c r="H276" s="164">
        <f t="shared" ref="H276:H278" si="37">SUM(B276:G276)</f>
        <v>23</v>
      </c>
    </row>
    <row r="277" spans="1:20" s="122" customFormat="1" ht="12.75" customHeight="1">
      <c r="A277" s="124" t="s">
        <v>175</v>
      </c>
      <c r="B277" s="105">
        <v>3</v>
      </c>
      <c r="C277" s="105">
        <v>3</v>
      </c>
      <c r="D277" s="105">
        <v>2</v>
      </c>
      <c r="E277" s="105">
        <v>0</v>
      </c>
      <c r="F277" s="105">
        <v>0</v>
      </c>
      <c r="G277" s="105">
        <v>2</v>
      </c>
      <c r="H277" s="164">
        <f t="shared" si="37"/>
        <v>10</v>
      </c>
    </row>
    <row r="278" spans="1:20" s="122" customFormat="1" ht="12.75" customHeight="1">
      <c r="A278" s="123" t="s">
        <v>43</v>
      </c>
      <c r="B278" s="105">
        <v>4</v>
      </c>
      <c r="C278" s="105">
        <v>3</v>
      </c>
      <c r="D278" s="105">
        <v>1</v>
      </c>
      <c r="E278" s="105">
        <v>0</v>
      </c>
      <c r="F278" s="105">
        <v>1</v>
      </c>
      <c r="G278" s="105">
        <v>0</v>
      </c>
      <c r="H278" s="164">
        <f t="shared" si="37"/>
        <v>9</v>
      </c>
    </row>
    <row r="279" spans="1:20" s="122" customFormat="1" ht="13.5" thickBot="1">
      <c r="A279" s="173" t="s">
        <v>158</v>
      </c>
      <c r="B279" s="165">
        <f>SUM(B275:B278)</f>
        <v>15</v>
      </c>
      <c r="C279" s="165">
        <f>SUM(C275:C278)</f>
        <v>10</v>
      </c>
      <c r="D279" s="165">
        <f>SUM(D275:D278)</f>
        <v>15</v>
      </c>
      <c r="E279" s="165">
        <f>SUM(E275:E278)</f>
        <v>0</v>
      </c>
      <c r="F279" s="165">
        <f>SUM(F275:F278)</f>
        <v>4</v>
      </c>
      <c r="G279" s="165">
        <f>SUM(G275:G278)</f>
        <v>4</v>
      </c>
      <c r="H279" s="30">
        <f>SUM(B279:G279)</f>
        <v>48</v>
      </c>
    </row>
  </sheetData>
  <mergeCells count="29">
    <mergeCell ref="A186:K186"/>
    <mergeCell ref="A240:H240"/>
    <mergeCell ref="A251:H251"/>
    <mergeCell ref="A262:H262"/>
    <mergeCell ref="A273:H273"/>
    <mergeCell ref="A130:K130"/>
    <mergeCell ref="A142:K142"/>
    <mergeCell ref="A152:J152"/>
    <mergeCell ref="A164:J164"/>
    <mergeCell ref="A175:J175"/>
    <mergeCell ref="A76:J76"/>
    <mergeCell ref="A87:J87"/>
    <mergeCell ref="A98:K98"/>
    <mergeCell ref="A108:K108"/>
    <mergeCell ref="A119:K119"/>
    <mergeCell ref="A9:J9"/>
    <mergeCell ref="A15:J15"/>
    <mergeCell ref="A26:J26"/>
    <mergeCell ref="A59:H59"/>
    <mergeCell ref="A37:J37"/>
    <mergeCell ref="A48:J48"/>
    <mergeCell ref="A65:J65"/>
    <mergeCell ref="A1:K1"/>
    <mergeCell ref="A7:K7"/>
    <mergeCell ref="A222:D222"/>
    <mergeCell ref="A231:D231"/>
    <mergeCell ref="A213:D213"/>
    <mergeCell ref="A205:D205"/>
    <mergeCell ref="A196:D196"/>
  </mergeCells>
  <phoneticPr fontId="0" type="noConversion"/>
  <pageMargins left="0.75" right="0.75" top="1" bottom="1" header="0.5" footer="0.5"/>
  <headerFooter alignWithMargins="0"/>
  <drawing r:id="rId1"/>
  <legacyDrawing r:id="rId2"/>
</worksheet>
</file>

<file path=xl/worksheets/sheet5.xml><?xml version="1.0" encoding="utf-8"?>
<worksheet xmlns="http://schemas.openxmlformats.org/spreadsheetml/2006/main" xmlns:r="http://schemas.openxmlformats.org/officeDocument/2006/relationships">
  <sheetPr codeName="Sheet9" enableFormatConditionsCalculation="0">
    <tabColor theme="0"/>
  </sheetPr>
  <dimension ref="A1:M205"/>
  <sheetViews>
    <sheetView workbookViewId="0">
      <pane ySplit="7" topLeftCell="A8" activePane="bottomLeft" state="frozen"/>
      <selection pane="bottomLeft" sqref="A1:L1"/>
    </sheetView>
  </sheetViews>
  <sheetFormatPr defaultColWidth="8.85546875" defaultRowHeight="12.75"/>
  <cols>
    <col min="1" max="1" width="23" style="2" bestFit="1" customWidth="1"/>
    <col min="2" max="2" width="14.85546875" style="2" bestFit="1" customWidth="1"/>
    <col min="3" max="3" width="13.42578125" style="2" bestFit="1" customWidth="1"/>
    <col min="4" max="4" width="18.140625" style="2" bestFit="1" customWidth="1"/>
    <col min="5" max="5" width="11.5703125" style="2" bestFit="1" customWidth="1"/>
    <col min="6" max="7" width="14" style="2" bestFit="1" customWidth="1"/>
    <col min="8" max="8" width="12.85546875" style="2" bestFit="1" customWidth="1"/>
    <col min="9" max="9" width="9.5703125" style="2" bestFit="1" customWidth="1"/>
    <col min="10" max="10" width="10.7109375" style="2" bestFit="1" customWidth="1"/>
    <col min="11" max="11" width="10" style="2" bestFit="1" customWidth="1"/>
    <col min="12" max="13" width="25.7109375" style="2" bestFit="1" customWidth="1"/>
    <col min="14" max="14" width="19.42578125" style="2" bestFit="1" customWidth="1"/>
    <col min="15" max="15" width="9.7109375" style="2" customWidth="1"/>
    <col min="16" max="17" width="8.85546875" style="2"/>
    <col min="18" max="18" width="10.7109375" style="2" customWidth="1"/>
    <col min="19" max="20" width="8.85546875" style="2"/>
    <col min="21" max="21" width="11.140625" style="2" customWidth="1"/>
    <col min="22" max="22" width="11.28515625" style="2" customWidth="1"/>
    <col min="23" max="23" width="11" style="2" customWidth="1"/>
    <col min="24" max="24" width="8.85546875" style="2"/>
    <col min="25" max="25" width="14.28515625" style="2" bestFit="1" customWidth="1"/>
    <col min="26" max="16384" width="8.85546875" style="2"/>
  </cols>
  <sheetData>
    <row r="1" spans="1:12" ht="35.1" customHeight="1" thickBot="1">
      <c r="A1" s="251" t="s">
        <v>318</v>
      </c>
      <c r="B1" s="260" t="s">
        <v>0</v>
      </c>
      <c r="C1" s="260" t="s">
        <v>0</v>
      </c>
      <c r="D1" s="260" t="s">
        <v>0</v>
      </c>
      <c r="E1" s="260" t="s">
        <v>0</v>
      </c>
      <c r="F1" s="260" t="s">
        <v>0</v>
      </c>
      <c r="G1" s="260" t="s">
        <v>0</v>
      </c>
      <c r="H1" s="260" t="s">
        <v>0</v>
      </c>
      <c r="I1" s="260" t="s">
        <v>0</v>
      </c>
      <c r="J1" s="260" t="s">
        <v>0</v>
      </c>
      <c r="K1" s="260" t="s">
        <v>0</v>
      </c>
      <c r="L1" s="261" t="s">
        <v>0</v>
      </c>
    </row>
    <row r="2" spans="1:12" s="9" customFormat="1" ht="15.75" customHeight="1" thickBot="1">
      <c r="A2" s="51"/>
      <c r="B2" s="51"/>
      <c r="C2" s="51"/>
      <c r="D2" s="51"/>
      <c r="E2" s="51"/>
      <c r="F2" s="51"/>
      <c r="G2" s="51"/>
      <c r="H2" s="51"/>
      <c r="I2" s="51"/>
      <c r="J2" s="51"/>
      <c r="K2" s="51"/>
      <c r="L2" s="51"/>
    </row>
    <row r="3" spans="1:12" ht="14.25" customHeight="1">
      <c r="A3" s="18"/>
      <c r="B3" s="71"/>
      <c r="C3" s="19"/>
      <c r="D3" s="17" t="s">
        <v>163</v>
      </c>
      <c r="E3" s="233" t="s">
        <v>164</v>
      </c>
    </row>
    <row r="4" spans="1:12" ht="12.75" customHeight="1">
      <c r="A4" s="4"/>
      <c r="B4" s="20"/>
      <c r="C4" s="21"/>
      <c r="D4" s="17" t="s">
        <v>163</v>
      </c>
      <c r="E4" s="234" t="s">
        <v>165</v>
      </c>
    </row>
    <row r="5" spans="1:12" ht="14.25" customHeight="1" thickBot="1">
      <c r="A5" s="4"/>
      <c r="B5" s="4"/>
      <c r="C5" s="6"/>
      <c r="D5" s="17" t="s">
        <v>163</v>
      </c>
      <c r="E5" s="235" t="s">
        <v>166</v>
      </c>
    </row>
    <row r="6" spans="1:12" ht="13.5" thickBot="1"/>
    <row r="7" spans="1:12" ht="18" customHeight="1" thickBot="1">
      <c r="A7" s="254" t="s">
        <v>375</v>
      </c>
      <c r="B7" s="278" t="s">
        <v>45</v>
      </c>
      <c r="C7" s="278" t="s">
        <v>45</v>
      </c>
      <c r="D7" s="278" t="s">
        <v>45</v>
      </c>
      <c r="E7" s="278" t="s">
        <v>45</v>
      </c>
      <c r="F7" s="278" t="s">
        <v>45</v>
      </c>
      <c r="G7" s="278" t="s">
        <v>45</v>
      </c>
      <c r="H7" s="278" t="s">
        <v>45</v>
      </c>
      <c r="I7" s="278" t="s">
        <v>45</v>
      </c>
      <c r="J7" s="278" t="s">
        <v>45</v>
      </c>
      <c r="K7" s="278" t="s">
        <v>45</v>
      </c>
      <c r="L7" s="279" t="s">
        <v>45</v>
      </c>
    </row>
    <row r="8" spans="1:12" s="34" customFormat="1" ht="15" thickBot="1">
      <c r="A8" s="73"/>
      <c r="B8" s="74"/>
      <c r="C8" s="74"/>
      <c r="D8" s="74"/>
      <c r="E8" s="74"/>
      <c r="F8" s="74"/>
      <c r="G8" s="74"/>
      <c r="H8" s="74"/>
      <c r="I8" s="74"/>
      <c r="J8" s="74"/>
      <c r="K8" s="74"/>
      <c r="L8" s="74"/>
    </row>
    <row r="9" spans="1:12" s="113" customFormat="1" ht="13.5" thickBot="1">
      <c r="A9" s="264" t="s">
        <v>376</v>
      </c>
      <c r="B9" s="276"/>
      <c r="C9" s="276"/>
      <c r="D9" s="276"/>
      <c r="E9" s="276"/>
      <c r="F9" s="276"/>
      <c r="G9" s="276"/>
      <c r="H9" s="276"/>
      <c r="I9" s="276"/>
      <c r="J9" s="276"/>
      <c r="K9" s="276"/>
      <c r="L9" s="277"/>
    </row>
    <row r="10" spans="1:12" s="113" customFormat="1" ht="30" customHeight="1">
      <c r="A10" s="166" t="s">
        <v>2</v>
      </c>
      <c r="B10" s="118" t="s">
        <v>47</v>
      </c>
      <c r="C10" s="118" t="s">
        <v>48</v>
      </c>
      <c r="D10" s="118" t="s">
        <v>49</v>
      </c>
      <c r="E10" s="118" t="s">
        <v>50</v>
      </c>
      <c r="F10" s="118" t="s">
        <v>51</v>
      </c>
      <c r="G10" s="118" t="s">
        <v>52</v>
      </c>
      <c r="H10" s="118" t="s">
        <v>53</v>
      </c>
      <c r="I10" s="118" t="s">
        <v>54</v>
      </c>
      <c r="J10" s="118" t="s">
        <v>55</v>
      </c>
      <c r="K10" s="118" t="s">
        <v>56</v>
      </c>
      <c r="L10" s="10" t="s">
        <v>4</v>
      </c>
    </row>
    <row r="11" spans="1:12" s="113" customFormat="1">
      <c r="A11" s="167" t="s">
        <v>332</v>
      </c>
      <c r="B11" s="105">
        <v>11</v>
      </c>
      <c r="C11" s="105">
        <v>7</v>
      </c>
      <c r="D11" s="105">
        <v>15</v>
      </c>
      <c r="E11" s="105">
        <v>13</v>
      </c>
      <c r="F11" s="105">
        <v>20</v>
      </c>
      <c r="G11" s="105">
        <v>5</v>
      </c>
      <c r="H11" s="105">
        <v>24</v>
      </c>
      <c r="I11" s="105">
        <v>27</v>
      </c>
      <c r="J11" s="105">
        <v>9</v>
      </c>
      <c r="K11" s="105">
        <v>1</v>
      </c>
      <c r="L11" s="145">
        <f>SUM(B11:K11)</f>
        <v>132</v>
      </c>
    </row>
    <row r="12" spans="1:12" s="113" customFormat="1" ht="13.5" thickBot="1">
      <c r="A12" s="168" t="s">
        <v>333</v>
      </c>
      <c r="B12" s="146">
        <f>B11/$L$11</f>
        <v>8.3333333333333329E-2</v>
      </c>
      <c r="C12" s="146">
        <f t="shared" ref="C12:K12" si="0">C11/$L$11</f>
        <v>5.3030303030303032E-2</v>
      </c>
      <c r="D12" s="146">
        <f t="shared" si="0"/>
        <v>0.11363636363636363</v>
      </c>
      <c r="E12" s="146">
        <f t="shared" si="0"/>
        <v>9.8484848484848481E-2</v>
      </c>
      <c r="F12" s="146">
        <f t="shared" si="0"/>
        <v>0.15151515151515152</v>
      </c>
      <c r="G12" s="146">
        <f t="shared" si="0"/>
        <v>3.787878787878788E-2</v>
      </c>
      <c r="H12" s="146">
        <f t="shared" si="0"/>
        <v>0.18181818181818182</v>
      </c>
      <c r="I12" s="146">
        <f t="shared" si="0"/>
        <v>0.20454545454545456</v>
      </c>
      <c r="J12" s="146">
        <f t="shared" si="0"/>
        <v>6.8181818181818177E-2</v>
      </c>
      <c r="K12" s="146">
        <f t="shared" si="0"/>
        <v>7.575757575757576E-3</v>
      </c>
      <c r="L12" s="112">
        <f>SUM(B12:K12)</f>
        <v>1</v>
      </c>
    </row>
    <row r="13" spans="1:12" s="34" customFormat="1" ht="14.25">
      <c r="A13" s="73"/>
      <c r="B13" s="74"/>
      <c r="C13" s="74"/>
      <c r="D13" s="74"/>
      <c r="E13" s="74"/>
      <c r="F13" s="74"/>
      <c r="G13" s="74"/>
      <c r="H13" s="74"/>
      <c r="I13" s="74"/>
      <c r="J13" s="74"/>
      <c r="K13" s="74"/>
      <c r="L13" s="74"/>
    </row>
    <row r="14" spans="1:12" s="34" customFormat="1" ht="15" thickBot="1">
      <c r="A14" s="73"/>
      <c r="B14" s="74"/>
      <c r="C14" s="74"/>
      <c r="D14" s="74"/>
      <c r="E14" s="74"/>
      <c r="F14" s="74"/>
      <c r="G14" s="74"/>
      <c r="H14" s="74"/>
      <c r="I14" s="74"/>
      <c r="J14" s="74"/>
      <c r="K14" s="74"/>
      <c r="L14" s="74"/>
    </row>
    <row r="15" spans="1:12" s="122" customFormat="1" ht="13.5" thickBot="1">
      <c r="A15" s="264" t="s">
        <v>377</v>
      </c>
      <c r="B15" s="265" t="s">
        <v>46</v>
      </c>
      <c r="C15" s="265" t="s">
        <v>46</v>
      </c>
      <c r="D15" s="265" t="s">
        <v>46</v>
      </c>
      <c r="E15" s="265" t="s">
        <v>46</v>
      </c>
      <c r="F15" s="265" t="s">
        <v>46</v>
      </c>
      <c r="G15" s="265" t="s">
        <v>46</v>
      </c>
      <c r="H15" s="265" t="s">
        <v>46</v>
      </c>
      <c r="I15" s="265" t="s">
        <v>46</v>
      </c>
      <c r="J15" s="265" t="s">
        <v>46</v>
      </c>
      <c r="K15" s="265" t="s">
        <v>46</v>
      </c>
      <c r="L15" s="266" t="s">
        <v>46</v>
      </c>
    </row>
    <row r="16" spans="1:12" s="122" customFormat="1" ht="30" customHeight="1">
      <c r="A16" s="117" t="s">
        <v>2</v>
      </c>
      <c r="B16" s="118" t="s">
        <v>47</v>
      </c>
      <c r="C16" s="118" t="s">
        <v>48</v>
      </c>
      <c r="D16" s="118" t="s">
        <v>49</v>
      </c>
      <c r="E16" s="118" t="s">
        <v>50</v>
      </c>
      <c r="F16" s="118" t="s">
        <v>51</v>
      </c>
      <c r="G16" s="118" t="s">
        <v>52</v>
      </c>
      <c r="H16" s="118" t="s">
        <v>53</v>
      </c>
      <c r="I16" s="118" t="s">
        <v>54</v>
      </c>
      <c r="J16" s="118" t="s">
        <v>55</v>
      </c>
      <c r="K16" s="118" t="s">
        <v>56</v>
      </c>
      <c r="L16" s="10" t="s">
        <v>4</v>
      </c>
    </row>
    <row r="17" spans="1:12" s="122" customFormat="1">
      <c r="A17" s="123" t="s">
        <v>27</v>
      </c>
      <c r="B17" s="6">
        <v>0</v>
      </c>
      <c r="C17" s="6">
        <v>0</v>
      </c>
      <c r="D17" s="6">
        <v>1</v>
      </c>
      <c r="E17" s="6">
        <v>0</v>
      </c>
      <c r="F17" s="6">
        <v>1</v>
      </c>
      <c r="G17" s="6">
        <v>0</v>
      </c>
      <c r="H17" s="6">
        <v>1</v>
      </c>
      <c r="I17" s="6">
        <v>0</v>
      </c>
      <c r="J17" s="6">
        <v>1</v>
      </c>
      <c r="K17" s="6">
        <v>0</v>
      </c>
      <c r="L17" s="164">
        <f>SUM(B17:K17)</f>
        <v>4</v>
      </c>
    </row>
    <row r="18" spans="1:12" s="122" customFormat="1" ht="12.75" customHeight="1">
      <c r="A18" s="123" t="s">
        <v>28</v>
      </c>
      <c r="B18" s="6">
        <v>2</v>
      </c>
      <c r="C18" s="6">
        <v>0</v>
      </c>
      <c r="D18" s="6">
        <v>4</v>
      </c>
      <c r="E18" s="6">
        <v>0</v>
      </c>
      <c r="F18" s="6">
        <v>1</v>
      </c>
      <c r="G18" s="6">
        <v>0</v>
      </c>
      <c r="H18" s="6">
        <v>4</v>
      </c>
      <c r="I18" s="6">
        <v>4</v>
      </c>
      <c r="J18" s="6">
        <v>2</v>
      </c>
      <c r="K18" s="6">
        <v>1</v>
      </c>
      <c r="L18" s="164">
        <f t="shared" ref="L18:L20" si="1">SUM(B18:K18)</f>
        <v>18</v>
      </c>
    </row>
    <row r="19" spans="1:12" s="122" customFormat="1" ht="12.75" customHeight="1">
      <c r="A19" s="123" t="s">
        <v>29</v>
      </c>
      <c r="B19" s="6">
        <v>0</v>
      </c>
      <c r="C19" s="6">
        <v>0</v>
      </c>
      <c r="D19" s="6">
        <v>2</v>
      </c>
      <c r="E19" s="6">
        <v>0</v>
      </c>
      <c r="F19" s="6">
        <v>1</v>
      </c>
      <c r="G19" s="6">
        <v>0</v>
      </c>
      <c r="H19" s="6">
        <v>0</v>
      </c>
      <c r="I19" s="6">
        <v>4</v>
      </c>
      <c r="J19" s="6">
        <v>0</v>
      </c>
      <c r="K19" s="6">
        <v>0</v>
      </c>
      <c r="L19" s="164">
        <f t="shared" si="1"/>
        <v>7</v>
      </c>
    </row>
    <row r="20" spans="1:12" s="122" customFormat="1">
      <c r="A20" s="123" t="s">
        <v>43</v>
      </c>
      <c r="B20" s="6">
        <v>0</v>
      </c>
      <c r="C20" s="6">
        <v>0</v>
      </c>
      <c r="D20" s="6">
        <v>0</v>
      </c>
      <c r="E20" s="6">
        <v>0</v>
      </c>
      <c r="F20" s="6">
        <v>2</v>
      </c>
      <c r="G20" s="6">
        <v>0</v>
      </c>
      <c r="H20" s="6">
        <v>0</v>
      </c>
      <c r="I20" s="6">
        <v>0</v>
      </c>
      <c r="J20" s="6">
        <v>0</v>
      </c>
      <c r="K20" s="6">
        <v>0</v>
      </c>
      <c r="L20" s="164">
        <f t="shared" si="1"/>
        <v>2</v>
      </c>
    </row>
    <row r="21" spans="1:12" s="122" customFormat="1" ht="13.5" thickBot="1">
      <c r="A21" s="169" t="s">
        <v>158</v>
      </c>
      <c r="B21" s="165">
        <f>SUM(B17:B20)</f>
        <v>2</v>
      </c>
      <c r="C21" s="165">
        <f>SUM(C17:C20)</f>
        <v>0</v>
      </c>
      <c r="D21" s="165">
        <f>SUM(D17:D20)</f>
        <v>7</v>
      </c>
      <c r="E21" s="165">
        <f>SUM(E17:E20)</f>
        <v>0</v>
      </c>
      <c r="F21" s="165">
        <f>SUM(F17:F20)</f>
        <v>5</v>
      </c>
      <c r="G21" s="165">
        <f>SUM(G17:G20)</f>
        <v>0</v>
      </c>
      <c r="H21" s="165">
        <f>SUM(H17:H20)</f>
        <v>5</v>
      </c>
      <c r="I21" s="165">
        <f>SUM(I17:I20)</f>
        <v>8</v>
      </c>
      <c r="J21" s="165">
        <f>SUM(J17:J20)</f>
        <v>3</v>
      </c>
      <c r="K21" s="165">
        <f>SUM(K17:K20)</f>
        <v>1</v>
      </c>
      <c r="L21" s="30">
        <f>SUM(L17:L20)</f>
        <v>31</v>
      </c>
    </row>
    <row r="22" spans="1:12" s="34" customFormat="1" ht="14.25">
      <c r="A22" s="73"/>
      <c r="B22" s="74"/>
      <c r="C22" s="74"/>
      <c r="D22" s="74"/>
      <c r="E22" s="74"/>
      <c r="F22" s="74"/>
      <c r="G22" s="74"/>
      <c r="H22" s="74"/>
      <c r="I22" s="74"/>
      <c r="J22" s="74"/>
      <c r="K22" s="74"/>
      <c r="L22" s="74"/>
    </row>
    <row r="23" spans="1:12" s="34" customFormat="1" ht="15" thickBot="1">
      <c r="A23" s="73"/>
      <c r="B23" s="74"/>
      <c r="C23" s="74"/>
      <c r="D23" s="74"/>
      <c r="E23" s="74"/>
      <c r="F23" s="74"/>
      <c r="G23" s="74"/>
      <c r="H23" s="74"/>
      <c r="I23" s="74"/>
      <c r="J23" s="74"/>
      <c r="K23" s="74"/>
      <c r="L23" s="74"/>
    </row>
    <row r="24" spans="1:12" s="122" customFormat="1" ht="13.5" thickBot="1">
      <c r="A24" s="264" t="s">
        <v>378</v>
      </c>
      <c r="B24" s="265" t="s">
        <v>46</v>
      </c>
      <c r="C24" s="265" t="s">
        <v>46</v>
      </c>
      <c r="D24" s="265" t="s">
        <v>46</v>
      </c>
      <c r="E24" s="265" t="s">
        <v>46</v>
      </c>
      <c r="F24" s="265" t="s">
        <v>46</v>
      </c>
      <c r="G24" s="265" t="s">
        <v>46</v>
      </c>
      <c r="H24" s="265" t="s">
        <v>46</v>
      </c>
      <c r="I24" s="265" t="s">
        <v>46</v>
      </c>
      <c r="J24" s="265" t="s">
        <v>46</v>
      </c>
      <c r="K24" s="265" t="s">
        <v>46</v>
      </c>
      <c r="L24" s="266" t="s">
        <v>46</v>
      </c>
    </row>
    <row r="25" spans="1:12" s="122" customFormat="1" ht="30" customHeight="1">
      <c r="A25" s="117" t="s">
        <v>2</v>
      </c>
      <c r="B25" s="118" t="s">
        <v>47</v>
      </c>
      <c r="C25" s="118" t="s">
        <v>48</v>
      </c>
      <c r="D25" s="118" t="s">
        <v>49</v>
      </c>
      <c r="E25" s="118" t="s">
        <v>50</v>
      </c>
      <c r="F25" s="118" t="s">
        <v>51</v>
      </c>
      <c r="G25" s="118" t="s">
        <v>52</v>
      </c>
      <c r="H25" s="118" t="s">
        <v>53</v>
      </c>
      <c r="I25" s="118" t="s">
        <v>54</v>
      </c>
      <c r="J25" s="118" t="s">
        <v>55</v>
      </c>
      <c r="K25" s="118" t="s">
        <v>56</v>
      </c>
      <c r="L25" s="10" t="s">
        <v>4</v>
      </c>
    </row>
    <row r="26" spans="1:12" s="122" customFormat="1">
      <c r="A26" s="123" t="s">
        <v>27</v>
      </c>
      <c r="B26" s="6">
        <v>1</v>
      </c>
      <c r="C26" s="6">
        <v>0</v>
      </c>
      <c r="D26" s="6">
        <v>0</v>
      </c>
      <c r="E26" s="6">
        <v>0</v>
      </c>
      <c r="F26" s="6">
        <v>2</v>
      </c>
      <c r="G26" s="6">
        <v>1</v>
      </c>
      <c r="H26" s="6">
        <v>0</v>
      </c>
      <c r="I26" s="6">
        <v>0</v>
      </c>
      <c r="J26" s="6">
        <v>0</v>
      </c>
      <c r="K26" s="6">
        <v>0</v>
      </c>
      <c r="L26" s="164">
        <f>SUM(B26:K26)</f>
        <v>4</v>
      </c>
    </row>
    <row r="27" spans="1:12" s="122" customFormat="1" ht="12.75" customHeight="1">
      <c r="A27" s="124" t="s">
        <v>174</v>
      </c>
      <c r="B27" s="6">
        <v>2</v>
      </c>
      <c r="C27" s="6">
        <v>1</v>
      </c>
      <c r="D27" s="6">
        <v>1</v>
      </c>
      <c r="E27" s="6">
        <v>0</v>
      </c>
      <c r="F27" s="6">
        <v>1</v>
      </c>
      <c r="G27" s="6">
        <v>0</v>
      </c>
      <c r="H27" s="6">
        <v>3</v>
      </c>
      <c r="I27" s="6">
        <v>7</v>
      </c>
      <c r="J27" s="6">
        <v>0</v>
      </c>
      <c r="K27" s="6">
        <v>0</v>
      </c>
      <c r="L27" s="164">
        <f t="shared" ref="L27:L29" si="2">SUM(B27:K27)</f>
        <v>15</v>
      </c>
    </row>
    <row r="28" spans="1:12" s="122" customFormat="1" ht="12.75" customHeight="1">
      <c r="A28" s="124" t="s">
        <v>175</v>
      </c>
      <c r="B28" s="6">
        <v>2</v>
      </c>
      <c r="C28" s="6">
        <v>0</v>
      </c>
      <c r="D28" s="6">
        <v>1</v>
      </c>
      <c r="E28" s="6">
        <v>0</v>
      </c>
      <c r="F28" s="6">
        <v>0</v>
      </c>
      <c r="G28" s="6">
        <v>0</v>
      </c>
      <c r="H28" s="6">
        <v>1</v>
      </c>
      <c r="I28" s="6">
        <v>3</v>
      </c>
      <c r="J28" s="6">
        <v>0</v>
      </c>
      <c r="K28" s="6">
        <v>0</v>
      </c>
      <c r="L28" s="164">
        <f t="shared" si="2"/>
        <v>7</v>
      </c>
    </row>
    <row r="29" spans="1:12" s="122" customFormat="1">
      <c r="A29" s="123" t="s">
        <v>43</v>
      </c>
      <c r="B29" s="6">
        <v>2</v>
      </c>
      <c r="C29" s="6">
        <v>0</v>
      </c>
      <c r="D29" s="6">
        <v>1</v>
      </c>
      <c r="E29" s="6">
        <v>0</v>
      </c>
      <c r="F29" s="6">
        <v>0</v>
      </c>
      <c r="G29" s="6">
        <v>0</v>
      </c>
      <c r="H29" s="6">
        <v>0</v>
      </c>
      <c r="I29" s="6">
        <v>0</v>
      </c>
      <c r="J29" s="6">
        <v>1</v>
      </c>
      <c r="K29" s="6">
        <v>0</v>
      </c>
      <c r="L29" s="164">
        <f t="shared" si="2"/>
        <v>4</v>
      </c>
    </row>
    <row r="30" spans="1:12" s="122" customFormat="1" ht="13.5" thickBot="1">
      <c r="A30" s="169" t="s">
        <v>158</v>
      </c>
      <c r="B30" s="165">
        <f>SUM(B26:B29)</f>
        <v>7</v>
      </c>
      <c r="C30" s="165">
        <f>SUM(C26:C29)</f>
        <v>1</v>
      </c>
      <c r="D30" s="165">
        <f>SUM(D26:D29)</f>
        <v>3</v>
      </c>
      <c r="E30" s="165">
        <f>SUM(E26:E29)</f>
        <v>0</v>
      </c>
      <c r="F30" s="165">
        <f>SUM(F26:F29)</f>
        <v>3</v>
      </c>
      <c r="G30" s="165">
        <f>SUM(G26:G29)</f>
        <v>1</v>
      </c>
      <c r="H30" s="165">
        <f>SUM(H26:H29)</f>
        <v>4</v>
      </c>
      <c r="I30" s="165">
        <f>SUM(I26:I29)</f>
        <v>10</v>
      </c>
      <c r="J30" s="165">
        <f>SUM(J26:J29)</f>
        <v>1</v>
      </c>
      <c r="K30" s="165">
        <f>SUM(K26:K29)</f>
        <v>0</v>
      </c>
      <c r="L30" s="30">
        <f>SUM(L26:L29)</f>
        <v>30</v>
      </c>
    </row>
    <row r="31" spans="1:12" s="34" customFormat="1" ht="14.25">
      <c r="A31" s="73"/>
      <c r="B31" s="74"/>
      <c r="C31" s="74"/>
      <c r="D31" s="74"/>
      <c r="E31" s="74"/>
      <c r="F31" s="74"/>
      <c r="G31" s="74"/>
      <c r="H31" s="74"/>
      <c r="I31" s="74"/>
      <c r="J31" s="74"/>
      <c r="K31" s="74"/>
      <c r="L31" s="74"/>
    </row>
    <row r="32" spans="1:12" s="34" customFormat="1" ht="15" thickBot="1">
      <c r="A32" s="73"/>
      <c r="B32" s="74"/>
      <c r="C32" s="74"/>
      <c r="D32" s="74"/>
      <c r="E32" s="74"/>
      <c r="F32" s="74"/>
      <c r="G32" s="74"/>
      <c r="H32" s="74"/>
      <c r="I32" s="74"/>
      <c r="J32" s="74"/>
      <c r="K32" s="74"/>
      <c r="L32" s="74"/>
    </row>
    <row r="33" spans="1:12" s="122" customFormat="1" ht="13.5" thickBot="1">
      <c r="A33" s="264" t="s">
        <v>379</v>
      </c>
      <c r="B33" s="265" t="s">
        <v>46</v>
      </c>
      <c r="C33" s="265" t="s">
        <v>46</v>
      </c>
      <c r="D33" s="265" t="s">
        <v>46</v>
      </c>
      <c r="E33" s="265" t="s">
        <v>46</v>
      </c>
      <c r="F33" s="265" t="s">
        <v>46</v>
      </c>
      <c r="G33" s="265" t="s">
        <v>46</v>
      </c>
      <c r="H33" s="265" t="s">
        <v>46</v>
      </c>
      <c r="I33" s="265" t="s">
        <v>46</v>
      </c>
      <c r="J33" s="265" t="s">
        <v>46</v>
      </c>
      <c r="K33" s="265" t="s">
        <v>46</v>
      </c>
      <c r="L33" s="266" t="s">
        <v>46</v>
      </c>
    </row>
    <row r="34" spans="1:12" s="122" customFormat="1" ht="30" customHeight="1">
      <c r="A34" s="117" t="s">
        <v>2</v>
      </c>
      <c r="B34" s="118" t="s">
        <v>47</v>
      </c>
      <c r="C34" s="118" t="s">
        <v>48</v>
      </c>
      <c r="D34" s="118" t="s">
        <v>49</v>
      </c>
      <c r="E34" s="118" t="s">
        <v>50</v>
      </c>
      <c r="F34" s="118" t="s">
        <v>51</v>
      </c>
      <c r="G34" s="118" t="s">
        <v>52</v>
      </c>
      <c r="H34" s="118" t="s">
        <v>53</v>
      </c>
      <c r="I34" s="118" t="s">
        <v>54</v>
      </c>
      <c r="J34" s="118" t="s">
        <v>55</v>
      </c>
      <c r="K34" s="118" t="s">
        <v>56</v>
      </c>
      <c r="L34" s="10" t="s">
        <v>4</v>
      </c>
    </row>
    <row r="35" spans="1:12" s="122" customFormat="1">
      <c r="A35" s="123" t="s">
        <v>27</v>
      </c>
      <c r="B35" s="6">
        <v>1</v>
      </c>
      <c r="C35" s="6">
        <v>0</v>
      </c>
      <c r="D35" s="6">
        <v>1</v>
      </c>
      <c r="E35" s="6">
        <v>0</v>
      </c>
      <c r="F35" s="6">
        <v>3</v>
      </c>
      <c r="G35" s="6">
        <v>1</v>
      </c>
      <c r="H35" s="6">
        <v>0</v>
      </c>
      <c r="I35" s="6">
        <v>3</v>
      </c>
      <c r="J35" s="6">
        <v>2</v>
      </c>
      <c r="K35" s="6">
        <v>1</v>
      </c>
      <c r="L35" s="164">
        <f>SUM(B35:K35)</f>
        <v>12</v>
      </c>
    </row>
    <row r="36" spans="1:12" s="122" customFormat="1" ht="12.75" customHeight="1">
      <c r="A36" s="124" t="s">
        <v>174</v>
      </c>
      <c r="B36" s="6">
        <v>1</v>
      </c>
      <c r="C36" s="6">
        <v>2</v>
      </c>
      <c r="D36" s="6">
        <v>5</v>
      </c>
      <c r="E36" s="6">
        <v>3</v>
      </c>
      <c r="F36" s="6">
        <v>3</v>
      </c>
      <c r="G36" s="6">
        <v>0</v>
      </c>
      <c r="H36" s="6">
        <v>5</v>
      </c>
      <c r="I36" s="6">
        <v>5</v>
      </c>
      <c r="J36" s="6">
        <v>0</v>
      </c>
      <c r="K36" s="6">
        <v>0</v>
      </c>
      <c r="L36" s="164">
        <f t="shared" ref="L36:L38" si="3">SUM(B36:K36)</f>
        <v>24</v>
      </c>
    </row>
    <row r="37" spans="1:12" s="122" customFormat="1" ht="12.75" customHeight="1">
      <c r="A37" s="124" t="s">
        <v>175</v>
      </c>
      <c r="B37" s="6">
        <v>0</v>
      </c>
      <c r="C37" s="6">
        <v>0</v>
      </c>
      <c r="D37" s="6">
        <v>0</v>
      </c>
      <c r="E37" s="6">
        <v>1</v>
      </c>
      <c r="F37" s="6">
        <v>1</v>
      </c>
      <c r="G37" s="6">
        <v>3</v>
      </c>
      <c r="H37" s="6">
        <v>1</v>
      </c>
      <c r="I37" s="6">
        <v>2</v>
      </c>
      <c r="J37" s="6">
        <v>0</v>
      </c>
      <c r="K37" s="6">
        <v>1</v>
      </c>
      <c r="L37" s="164">
        <f t="shared" si="3"/>
        <v>9</v>
      </c>
    </row>
    <row r="38" spans="1:12" s="122" customFormat="1">
      <c r="A38" s="123" t="s">
        <v>43</v>
      </c>
      <c r="B38" s="6">
        <v>2</v>
      </c>
      <c r="C38" s="6">
        <v>1</v>
      </c>
      <c r="D38" s="6">
        <v>0</v>
      </c>
      <c r="E38" s="6">
        <v>1</v>
      </c>
      <c r="F38" s="6">
        <v>5</v>
      </c>
      <c r="G38" s="6">
        <v>0</v>
      </c>
      <c r="H38" s="6">
        <v>1</v>
      </c>
      <c r="I38" s="6">
        <v>2</v>
      </c>
      <c r="J38" s="6">
        <v>0</v>
      </c>
      <c r="K38" s="6">
        <v>1</v>
      </c>
      <c r="L38" s="164">
        <f t="shared" si="3"/>
        <v>13</v>
      </c>
    </row>
    <row r="39" spans="1:12" s="122" customFormat="1" ht="13.5" thickBot="1">
      <c r="A39" s="169" t="s">
        <v>158</v>
      </c>
      <c r="B39" s="165">
        <f>SUM(B35:B38)</f>
        <v>4</v>
      </c>
      <c r="C39" s="165">
        <f>SUM(C35:C38)</f>
        <v>3</v>
      </c>
      <c r="D39" s="165">
        <f>SUM(D35:D38)</f>
        <v>6</v>
      </c>
      <c r="E39" s="165">
        <f>SUM(E35:E38)</f>
        <v>5</v>
      </c>
      <c r="F39" s="165">
        <f>SUM(F35:F38)</f>
        <v>12</v>
      </c>
      <c r="G39" s="165">
        <f>SUM(G35:G38)</f>
        <v>4</v>
      </c>
      <c r="H39" s="165">
        <f>SUM(H35:H38)</f>
        <v>7</v>
      </c>
      <c r="I39" s="165">
        <f>SUM(I35:I38)</f>
        <v>12</v>
      </c>
      <c r="J39" s="165">
        <f>SUM(J35:J38)</f>
        <v>2</v>
      </c>
      <c r="K39" s="165">
        <f>SUM(K35:K38)</f>
        <v>3</v>
      </c>
      <c r="L39" s="30">
        <f>SUM(L35:L38)</f>
        <v>58</v>
      </c>
    </row>
    <row r="40" spans="1:12" s="122" customFormat="1">
      <c r="L40" s="151"/>
    </row>
    <row r="41" spans="1:12" s="122" customFormat="1" ht="13.5" thickBot="1">
      <c r="L41" s="151"/>
    </row>
    <row r="42" spans="1:12" s="122" customFormat="1" ht="13.5" thickBot="1">
      <c r="A42" s="264" t="s">
        <v>380</v>
      </c>
      <c r="B42" s="265" t="s">
        <v>46</v>
      </c>
      <c r="C42" s="265" t="s">
        <v>46</v>
      </c>
      <c r="D42" s="265" t="s">
        <v>46</v>
      </c>
      <c r="E42" s="265" t="s">
        <v>46</v>
      </c>
      <c r="F42" s="265" t="s">
        <v>46</v>
      </c>
      <c r="G42" s="265" t="s">
        <v>46</v>
      </c>
      <c r="H42" s="265" t="s">
        <v>46</v>
      </c>
      <c r="I42" s="265" t="s">
        <v>46</v>
      </c>
      <c r="J42" s="265" t="s">
        <v>46</v>
      </c>
      <c r="K42" s="265" t="s">
        <v>46</v>
      </c>
      <c r="L42" s="266" t="s">
        <v>46</v>
      </c>
    </row>
    <row r="43" spans="1:12" s="122" customFormat="1" ht="30" customHeight="1">
      <c r="A43" s="117" t="s">
        <v>2</v>
      </c>
      <c r="B43" s="118" t="s">
        <v>47</v>
      </c>
      <c r="C43" s="118" t="s">
        <v>48</v>
      </c>
      <c r="D43" s="118" t="s">
        <v>49</v>
      </c>
      <c r="E43" s="118" t="s">
        <v>50</v>
      </c>
      <c r="F43" s="118" t="s">
        <v>51</v>
      </c>
      <c r="G43" s="118" t="s">
        <v>52</v>
      </c>
      <c r="H43" s="118" t="s">
        <v>53</v>
      </c>
      <c r="I43" s="118" t="s">
        <v>54</v>
      </c>
      <c r="J43" s="118" t="s">
        <v>55</v>
      </c>
      <c r="K43" s="118" t="s">
        <v>56</v>
      </c>
      <c r="L43" s="10" t="s">
        <v>4</v>
      </c>
    </row>
    <row r="44" spans="1:12" s="122" customFormat="1">
      <c r="A44" s="123" t="s">
        <v>27</v>
      </c>
      <c r="B44" s="105">
        <v>0</v>
      </c>
      <c r="C44" s="105">
        <v>0</v>
      </c>
      <c r="D44" s="105">
        <v>0</v>
      </c>
      <c r="E44" s="105">
        <v>0</v>
      </c>
      <c r="F44" s="105">
        <v>2</v>
      </c>
      <c r="G44" s="105">
        <v>0</v>
      </c>
      <c r="H44" s="105">
        <v>1</v>
      </c>
      <c r="I44" s="105">
        <v>0</v>
      </c>
      <c r="J44" s="105">
        <v>0</v>
      </c>
      <c r="K44" s="105">
        <v>0</v>
      </c>
      <c r="L44" s="164">
        <f>SUM(B44:K44)</f>
        <v>3</v>
      </c>
    </row>
    <row r="45" spans="1:12" s="122" customFormat="1" ht="12.75" customHeight="1">
      <c r="A45" s="124" t="s">
        <v>174</v>
      </c>
      <c r="B45" s="105">
        <v>1</v>
      </c>
      <c r="C45" s="105">
        <v>1</v>
      </c>
      <c r="D45" s="105">
        <v>5</v>
      </c>
      <c r="E45" s="105">
        <v>2</v>
      </c>
      <c r="F45" s="105">
        <v>1</v>
      </c>
      <c r="G45" s="105">
        <v>1</v>
      </c>
      <c r="H45" s="105">
        <v>2</v>
      </c>
      <c r="I45" s="105">
        <v>3</v>
      </c>
      <c r="J45" s="105">
        <v>1</v>
      </c>
      <c r="K45" s="105">
        <v>0</v>
      </c>
      <c r="L45" s="164">
        <f t="shared" ref="L45:L47" si="4">SUM(B45:K45)</f>
        <v>17</v>
      </c>
    </row>
    <row r="46" spans="1:12" s="122" customFormat="1" ht="12.75" customHeight="1">
      <c r="A46" s="124" t="s">
        <v>175</v>
      </c>
      <c r="B46" s="105">
        <v>0</v>
      </c>
      <c r="C46" s="105">
        <v>0</v>
      </c>
      <c r="D46" s="105">
        <v>1</v>
      </c>
      <c r="E46" s="105">
        <v>0</v>
      </c>
      <c r="F46" s="105">
        <v>0</v>
      </c>
      <c r="G46" s="105">
        <v>0</v>
      </c>
      <c r="H46" s="105">
        <v>1</v>
      </c>
      <c r="I46" s="105">
        <v>4</v>
      </c>
      <c r="J46" s="105">
        <v>0</v>
      </c>
      <c r="K46" s="105">
        <v>1</v>
      </c>
      <c r="L46" s="164">
        <f t="shared" si="4"/>
        <v>7</v>
      </c>
    </row>
    <row r="47" spans="1:12" s="122" customFormat="1">
      <c r="A47" s="123" t="s">
        <v>43</v>
      </c>
      <c r="B47" s="105">
        <v>0</v>
      </c>
      <c r="C47" s="105">
        <v>0</v>
      </c>
      <c r="D47" s="105">
        <v>3</v>
      </c>
      <c r="E47" s="105">
        <v>1</v>
      </c>
      <c r="F47" s="105">
        <v>3</v>
      </c>
      <c r="G47" s="105">
        <v>0</v>
      </c>
      <c r="H47" s="105">
        <v>0</v>
      </c>
      <c r="I47" s="105">
        <v>1</v>
      </c>
      <c r="J47" s="105">
        <v>1</v>
      </c>
      <c r="K47" s="105">
        <v>0</v>
      </c>
      <c r="L47" s="164">
        <f t="shared" si="4"/>
        <v>9</v>
      </c>
    </row>
    <row r="48" spans="1:12" s="122" customFormat="1" ht="13.5" thickBot="1">
      <c r="A48" s="169" t="s">
        <v>158</v>
      </c>
      <c r="B48" s="165">
        <f>SUM(B44:B47)</f>
        <v>1</v>
      </c>
      <c r="C48" s="165">
        <f>SUM(C44:C47)</f>
        <v>1</v>
      </c>
      <c r="D48" s="165">
        <f>SUM(D44:D47)</f>
        <v>9</v>
      </c>
      <c r="E48" s="165">
        <f>SUM(E44:E47)</f>
        <v>3</v>
      </c>
      <c r="F48" s="165">
        <f>SUM(F44:F47)</f>
        <v>6</v>
      </c>
      <c r="G48" s="165">
        <f>SUM(G44:G47)</f>
        <v>1</v>
      </c>
      <c r="H48" s="165">
        <f>SUM(H44:H47)</f>
        <v>4</v>
      </c>
      <c r="I48" s="165">
        <f>SUM(I44:I47)</f>
        <v>8</v>
      </c>
      <c r="J48" s="165">
        <f>SUM(J44:J47)</f>
        <v>2</v>
      </c>
      <c r="K48" s="165">
        <f>SUM(K44:K47)</f>
        <v>1</v>
      </c>
      <c r="L48" s="30">
        <f>SUM(L44:L47)</f>
        <v>36</v>
      </c>
    </row>
    <row r="49" spans="1:12" s="122" customFormat="1"/>
    <row r="50" spans="1:12" s="122" customFormat="1" ht="13.5" thickBot="1"/>
    <row r="51" spans="1:12" s="113" customFormat="1" ht="13.5" thickBot="1">
      <c r="A51" s="264" t="s">
        <v>744</v>
      </c>
      <c r="B51" s="265" t="s">
        <v>46</v>
      </c>
      <c r="C51" s="265" t="s">
        <v>46</v>
      </c>
      <c r="D51" s="265" t="s">
        <v>46</v>
      </c>
      <c r="E51" s="265" t="s">
        <v>46</v>
      </c>
      <c r="F51" s="265" t="s">
        <v>46</v>
      </c>
      <c r="G51" s="265" t="s">
        <v>46</v>
      </c>
      <c r="H51" s="265" t="s">
        <v>46</v>
      </c>
      <c r="I51" s="265" t="s">
        <v>46</v>
      </c>
      <c r="J51" s="265" t="s">
        <v>46</v>
      </c>
      <c r="K51" s="265" t="s">
        <v>46</v>
      </c>
      <c r="L51" s="266" t="s">
        <v>46</v>
      </c>
    </row>
    <row r="52" spans="1:12" s="113" customFormat="1" ht="30" customHeight="1">
      <c r="A52" s="117" t="s">
        <v>2</v>
      </c>
      <c r="B52" s="118" t="s">
        <v>47</v>
      </c>
      <c r="C52" s="118" t="s">
        <v>48</v>
      </c>
      <c r="D52" s="118" t="s">
        <v>49</v>
      </c>
      <c r="E52" s="118" t="s">
        <v>50</v>
      </c>
      <c r="F52" s="118" t="s">
        <v>51</v>
      </c>
      <c r="G52" s="118" t="s">
        <v>52</v>
      </c>
      <c r="H52" s="118" t="s">
        <v>53</v>
      </c>
      <c r="I52" s="118" t="s">
        <v>54</v>
      </c>
      <c r="J52" s="118" t="s">
        <v>55</v>
      </c>
      <c r="K52" s="118" t="s">
        <v>56</v>
      </c>
      <c r="L52" s="10" t="s">
        <v>4</v>
      </c>
    </row>
    <row r="53" spans="1:12" s="113" customFormat="1">
      <c r="A53" s="124" t="s">
        <v>734</v>
      </c>
      <c r="B53" s="105">
        <v>2</v>
      </c>
      <c r="C53" s="105">
        <v>0</v>
      </c>
      <c r="D53" s="105">
        <v>7</v>
      </c>
      <c r="E53" s="105">
        <v>0</v>
      </c>
      <c r="F53" s="105">
        <v>5</v>
      </c>
      <c r="G53" s="105">
        <v>0</v>
      </c>
      <c r="H53" s="105">
        <v>5</v>
      </c>
      <c r="I53" s="105">
        <v>8</v>
      </c>
      <c r="J53" s="105">
        <v>3</v>
      </c>
      <c r="K53" s="105">
        <v>1</v>
      </c>
      <c r="L53" s="164">
        <f>SUM(B53:K53)</f>
        <v>31</v>
      </c>
    </row>
    <row r="54" spans="1:12" s="113" customFormat="1" ht="12.75" customHeight="1">
      <c r="A54" s="124" t="s">
        <v>368</v>
      </c>
      <c r="B54" s="105">
        <v>7</v>
      </c>
      <c r="C54" s="105">
        <v>1</v>
      </c>
      <c r="D54" s="105">
        <v>3</v>
      </c>
      <c r="E54" s="105">
        <v>0</v>
      </c>
      <c r="F54" s="105">
        <v>3</v>
      </c>
      <c r="G54" s="105">
        <v>1</v>
      </c>
      <c r="H54" s="105">
        <v>4</v>
      </c>
      <c r="I54" s="105">
        <v>10</v>
      </c>
      <c r="J54" s="105">
        <v>1</v>
      </c>
      <c r="K54" s="105">
        <v>0</v>
      </c>
      <c r="L54" s="164">
        <f t="shared" ref="L54:L56" si="5">SUM(B54:K54)</f>
        <v>30</v>
      </c>
    </row>
    <row r="55" spans="1:12" s="113" customFormat="1" ht="12.75" customHeight="1">
      <c r="A55" s="124" t="s">
        <v>369</v>
      </c>
      <c r="B55" s="105">
        <v>4</v>
      </c>
      <c r="C55" s="105">
        <v>3</v>
      </c>
      <c r="D55" s="105">
        <v>6</v>
      </c>
      <c r="E55" s="105">
        <v>5</v>
      </c>
      <c r="F55" s="105">
        <v>12</v>
      </c>
      <c r="G55" s="105">
        <v>4</v>
      </c>
      <c r="H55" s="105">
        <v>7</v>
      </c>
      <c r="I55" s="105">
        <v>12</v>
      </c>
      <c r="J55" s="105">
        <v>2</v>
      </c>
      <c r="K55" s="105">
        <v>3</v>
      </c>
      <c r="L55" s="164">
        <f t="shared" si="5"/>
        <v>58</v>
      </c>
    </row>
    <row r="56" spans="1:12" s="113" customFormat="1">
      <c r="A56" s="124" t="s">
        <v>370</v>
      </c>
      <c r="B56" s="105">
        <v>1</v>
      </c>
      <c r="C56" s="105">
        <v>1</v>
      </c>
      <c r="D56" s="105">
        <v>9</v>
      </c>
      <c r="E56" s="105">
        <v>3</v>
      </c>
      <c r="F56" s="105">
        <v>6</v>
      </c>
      <c r="G56" s="105">
        <v>1</v>
      </c>
      <c r="H56" s="105">
        <v>4</v>
      </c>
      <c r="I56" s="105">
        <v>8</v>
      </c>
      <c r="J56" s="105">
        <v>2</v>
      </c>
      <c r="K56" s="105">
        <v>1</v>
      </c>
      <c r="L56" s="164">
        <f t="shared" si="5"/>
        <v>36</v>
      </c>
    </row>
    <row r="57" spans="1:12" s="113" customFormat="1" ht="13.5" thickBot="1">
      <c r="A57" s="169" t="s">
        <v>158</v>
      </c>
      <c r="B57" s="165">
        <f t="shared" ref="B57:L57" si="6">SUM(B53:B56)</f>
        <v>14</v>
      </c>
      <c r="C57" s="165">
        <f t="shared" si="6"/>
        <v>5</v>
      </c>
      <c r="D57" s="165">
        <f t="shared" si="6"/>
        <v>25</v>
      </c>
      <c r="E57" s="165">
        <f t="shared" si="6"/>
        <v>8</v>
      </c>
      <c r="F57" s="165">
        <f t="shared" si="6"/>
        <v>26</v>
      </c>
      <c r="G57" s="165">
        <f t="shared" si="6"/>
        <v>6</v>
      </c>
      <c r="H57" s="165">
        <f t="shared" si="6"/>
        <v>20</v>
      </c>
      <c r="I57" s="165">
        <f t="shared" si="6"/>
        <v>38</v>
      </c>
      <c r="J57" s="165">
        <f t="shared" si="6"/>
        <v>8</v>
      </c>
      <c r="K57" s="165">
        <f t="shared" si="6"/>
        <v>5</v>
      </c>
      <c r="L57" s="30">
        <f t="shared" si="6"/>
        <v>155</v>
      </c>
    </row>
    <row r="58" spans="1:12" s="113" customFormat="1"/>
    <row r="59" spans="1:12" s="113" customFormat="1" ht="13.5" thickBot="1"/>
    <row r="60" spans="1:12" s="113" customFormat="1" ht="13.5" thickBot="1">
      <c r="A60" s="264" t="s">
        <v>381</v>
      </c>
      <c r="B60" s="276"/>
      <c r="C60" s="276"/>
      <c r="D60" s="276"/>
      <c r="E60" s="276"/>
      <c r="F60" s="276"/>
      <c r="G60" s="277"/>
    </row>
    <row r="61" spans="1:12" s="113" customFormat="1" ht="30" customHeight="1">
      <c r="A61" s="117" t="s">
        <v>2</v>
      </c>
      <c r="B61" s="118" t="s">
        <v>314</v>
      </c>
      <c r="C61" s="118" t="s">
        <v>7</v>
      </c>
      <c r="D61" s="118" t="s">
        <v>57</v>
      </c>
      <c r="E61" s="118" t="s">
        <v>58</v>
      </c>
      <c r="F61" s="118" t="s">
        <v>59</v>
      </c>
      <c r="G61" s="10" t="s">
        <v>4</v>
      </c>
    </row>
    <row r="62" spans="1:12" s="113" customFormat="1">
      <c r="A62" s="167" t="s">
        <v>332</v>
      </c>
      <c r="B62" s="105">
        <v>68</v>
      </c>
      <c r="C62" s="105">
        <v>42</v>
      </c>
      <c r="D62" s="105">
        <v>5</v>
      </c>
      <c r="E62" s="105">
        <v>6</v>
      </c>
      <c r="F62" s="105">
        <v>11</v>
      </c>
      <c r="G62" s="145">
        <f>SUM(B62:F62)</f>
        <v>132</v>
      </c>
    </row>
    <row r="63" spans="1:12" s="113" customFormat="1" ht="13.5" thickBot="1">
      <c r="A63" s="168" t="s">
        <v>333</v>
      </c>
      <c r="B63" s="146">
        <f>B62/$G$62</f>
        <v>0.51515151515151514</v>
      </c>
      <c r="C63" s="146">
        <f t="shared" ref="C63:F63" si="7">C62/$G$62</f>
        <v>0.31818181818181818</v>
      </c>
      <c r="D63" s="146">
        <f t="shared" si="7"/>
        <v>3.787878787878788E-2</v>
      </c>
      <c r="E63" s="146">
        <f t="shared" si="7"/>
        <v>4.5454545454545456E-2</v>
      </c>
      <c r="F63" s="146">
        <f t="shared" si="7"/>
        <v>8.3333333333333329E-2</v>
      </c>
      <c r="G63" s="58">
        <f>SUM(B63:F63)</f>
        <v>0.99999999999999989</v>
      </c>
    </row>
    <row r="64" spans="1:12" s="113" customFormat="1"/>
    <row r="65" spans="1:8" s="113" customFormat="1" ht="13.5" thickBot="1"/>
    <row r="66" spans="1:8" s="122" customFormat="1" ht="13.5" thickBot="1">
      <c r="A66" s="264" t="s">
        <v>382</v>
      </c>
      <c r="B66" s="270"/>
      <c r="C66" s="270"/>
      <c r="D66" s="270"/>
      <c r="E66" s="270"/>
      <c r="F66" s="270"/>
      <c r="G66" s="262"/>
      <c r="H66" s="1"/>
    </row>
    <row r="67" spans="1:8" s="122" customFormat="1" ht="30" customHeight="1">
      <c r="A67" s="117" t="s">
        <v>2</v>
      </c>
      <c r="B67" s="118" t="s">
        <v>314</v>
      </c>
      <c r="C67" s="118" t="s">
        <v>7</v>
      </c>
      <c r="D67" s="118" t="s">
        <v>57</v>
      </c>
      <c r="E67" s="118" t="s">
        <v>58</v>
      </c>
      <c r="F67" s="118" t="s">
        <v>59</v>
      </c>
      <c r="G67" s="10" t="s">
        <v>4</v>
      </c>
    </row>
    <row r="68" spans="1:8" s="122" customFormat="1">
      <c r="A68" s="123" t="s">
        <v>27</v>
      </c>
      <c r="B68" s="6">
        <v>1</v>
      </c>
      <c r="C68" s="6">
        <v>3</v>
      </c>
      <c r="D68" s="6">
        <v>0</v>
      </c>
      <c r="E68" s="6">
        <v>0</v>
      </c>
      <c r="F68" s="6">
        <v>0</v>
      </c>
      <c r="G68" s="164">
        <f>SUM(B68:F68)</f>
        <v>4</v>
      </c>
    </row>
    <row r="69" spans="1:8" s="122" customFormat="1" ht="12.75" customHeight="1">
      <c r="A69" s="123" t="s">
        <v>28</v>
      </c>
      <c r="B69" s="6">
        <v>14</v>
      </c>
      <c r="C69" s="6">
        <v>1</v>
      </c>
      <c r="D69" s="6">
        <v>1</v>
      </c>
      <c r="E69" s="6">
        <v>1</v>
      </c>
      <c r="F69" s="6">
        <v>1</v>
      </c>
      <c r="G69" s="164">
        <f t="shared" ref="G69:G71" si="8">SUM(B69:F69)</f>
        <v>18</v>
      </c>
    </row>
    <row r="70" spans="1:8" s="122" customFormat="1" ht="12.75" customHeight="1">
      <c r="A70" s="123" t="s">
        <v>29</v>
      </c>
      <c r="B70" s="6">
        <v>4</v>
      </c>
      <c r="C70" s="6">
        <v>2</v>
      </c>
      <c r="D70" s="6">
        <v>1</v>
      </c>
      <c r="E70" s="6">
        <v>0</v>
      </c>
      <c r="F70" s="6">
        <v>0</v>
      </c>
      <c r="G70" s="164">
        <f t="shared" si="8"/>
        <v>7</v>
      </c>
    </row>
    <row r="71" spans="1:8" s="122" customFormat="1">
      <c r="A71" s="123" t="s">
        <v>43</v>
      </c>
      <c r="B71" s="6">
        <v>1</v>
      </c>
      <c r="C71" s="6">
        <v>1</v>
      </c>
      <c r="D71" s="6">
        <v>0</v>
      </c>
      <c r="E71" s="6">
        <v>0</v>
      </c>
      <c r="F71" s="6">
        <v>0</v>
      </c>
      <c r="G71" s="164">
        <f t="shared" si="8"/>
        <v>2</v>
      </c>
    </row>
    <row r="72" spans="1:8" s="122" customFormat="1" ht="12.75" customHeight="1" thickBot="1">
      <c r="A72" s="169" t="s">
        <v>158</v>
      </c>
      <c r="B72" s="170">
        <f>SUM(B68:B71)</f>
        <v>20</v>
      </c>
      <c r="C72" s="170">
        <f>SUM(C68:C71)</f>
        <v>7</v>
      </c>
      <c r="D72" s="170">
        <f>SUM(D68:D71)</f>
        <v>2</v>
      </c>
      <c r="E72" s="170">
        <f>SUM(E68:E71)</f>
        <v>1</v>
      </c>
      <c r="F72" s="170">
        <f>SUM(F68:F71)</f>
        <v>1</v>
      </c>
      <c r="G72" s="30">
        <f>SUM(B72:F72)</f>
        <v>31</v>
      </c>
    </row>
    <row r="73" spans="1:8" s="122" customFormat="1"/>
    <row r="74" spans="1:8" s="122" customFormat="1" ht="13.5" thickBot="1"/>
    <row r="75" spans="1:8" s="122" customFormat="1" ht="13.5" thickBot="1">
      <c r="A75" s="264" t="s">
        <v>383</v>
      </c>
      <c r="B75" s="270"/>
      <c r="C75" s="270"/>
      <c r="D75" s="270"/>
      <c r="E75" s="270"/>
      <c r="F75" s="270"/>
      <c r="G75" s="262"/>
      <c r="H75" s="1"/>
    </row>
    <row r="76" spans="1:8" s="122" customFormat="1" ht="30" customHeight="1">
      <c r="A76" s="117" t="s">
        <v>2</v>
      </c>
      <c r="B76" s="118" t="s">
        <v>314</v>
      </c>
      <c r="C76" s="118" t="s">
        <v>7</v>
      </c>
      <c r="D76" s="118" t="s">
        <v>57</v>
      </c>
      <c r="E76" s="118" t="s">
        <v>58</v>
      </c>
      <c r="F76" s="118" t="s">
        <v>59</v>
      </c>
      <c r="G76" s="10" t="s">
        <v>4</v>
      </c>
    </row>
    <row r="77" spans="1:8" s="122" customFormat="1">
      <c r="A77" s="123" t="s">
        <v>27</v>
      </c>
      <c r="B77" s="6">
        <v>2</v>
      </c>
      <c r="C77" s="6">
        <v>1</v>
      </c>
      <c r="D77" s="6">
        <v>0</v>
      </c>
      <c r="E77" s="6">
        <v>1</v>
      </c>
      <c r="F77" s="6">
        <v>0</v>
      </c>
      <c r="G77" s="164">
        <f>SUM(B77:F77)</f>
        <v>4</v>
      </c>
    </row>
    <row r="78" spans="1:8" s="122" customFormat="1" ht="12.75" customHeight="1">
      <c r="A78" s="124" t="s">
        <v>174</v>
      </c>
      <c r="B78" s="6">
        <v>13</v>
      </c>
      <c r="C78" s="6">
        <v>0</v>
      </c>
      <c r="D78" s="6">
        <v>0</v>
      </c>
      <c r="E78" s="6">
        <v>0</v>
      </c>
      <c r="F78" s="6">
        <v>1</v>
      </c>
      <c r="G78" s="164">
        <f t="shared" ref="G78:G80" si="9">SUM(B78:F78)</f>
        <v>14</v>
      </c>
    </row>
    <row r="79" spans="1:8" s="122" customFormat="1" ht="12.75" customHeight="1">
      <c r="A79" s="124" t="s">
        <v>175</v>
      </c>
      <c r="B79" s="6">
        <v>2</v>
      </c>
      <c r="C79" s="6">
        <v>2</v>
      </c>
      <c r="D79" s="6">
        <v>1</v>
      </c>
      <c r="E79" s="6">
        <v>0</v>
      </c>
      <c r="F79" s="6">
        <v>0</v>
      </c>
      <c r="G79" s="164">
        <f t="shared" si="9"/>
        <v>5</v>
      </c>
    </row>
    <row r="80" spans="1:8" s="122" customFormat="1">
      <c r="A80" s="123" t="s">
        <v>43</v>
      </c>
      <c r="B80" s="6">
        <v>3</v>
      </c>
      <c r="C80" s="6">
        <v>0</v>
      </c>
      <c r="D80" s="6">
        <v>1</v>
      </c>
      <c r="E80" s="6">
        <v>0</v>
      </c>
      <c r="F80" s="6">
        <v>0</v>
      </c>
      <c r="G80" s="164">
        <f t="shared" si="9"/>
        <v>4</v>
      </c>
    </row>
    <row r="81" spans="1:8" s="122" customFormat="1" ht="13.5" thickBot="1">
      <c r="A81" s="169" t="s">
        <v>158</v>
      </c>
      <c r="B81" s="170">
        <f>SUM(B77:B80)</f>
        <v>20</v>
      </c>
      <c r="C81" s="170">
        <f>SUM(C77:C80)</f>
        <v>3</v>
      </c>
      <c r="D81" s="170">
        <f>SUM(D77:D80)</f>
        <v>2</v>
      </c>
      <c r="E81" s="170">
        <f>SUM(E77:E80)</f>
        <v>1</v>
      </c>
      <c r="F81" s="170">
        <f>SUM(F77:F80)</f>
        <v>1</v>
      </c>
      <c r="G81" s="30">
        <f>SUM(B81:F81)</f>
        <v>27</v>
      </c>
    </row>
    <row r="82" spans="1:8" s="122" customFormat="1"/>
    <row r="83" spans="1:8" s="122" customFormat="1" ht="13.5" thickBot="1"/>
    <row r="84" spans="1:8" s="122" customFormat="1" ht="13.5" thickBot="1">
      <c r="A84" s="264" t="s">
        <v>384</v>
      </c>
      <c r="B84" s="270"/>
      <c r="C84" s="270"/>
      <c r="D84" s="270"/>
      <c r="E84" s="270"/>
      <c r="F84" s="270"/>
      <c r="G84" s="262"/>
      <c r="H84" s="1"/>
    </row>
    <row r="85" spans="1:8" s="122" customFormat="1" ht="30" customHeight="1">
      <c r="A85" s="117" t="s">
        <v>2</v>
      </c>
      <c r="B85" s="118" t="s">
        <v>314</v>
      </c>
      <c r="C85" s="118" t="s">
        <v>7</v>
      </c>
      <c r="D85" s="118" t="s">
        <v>57</v>
      </c>
      <c r="E85" s="118" t="s">
        <v>58</v>
      </c>
      <c r="F85" s="118" t="s">
        <v>59</v>
      </c>
      <c r="G85" s="10" t="s">
        <v>4</v>
      </c>
    </row>
    <row r="86" spans="1:8" s="122" customFormat="1">
      <c r="A86" s="123" t="s">
        <v>27</v>
      </c>
      <c r="B86" s="6">
        <v>6</v>
      </c>
      <c r="C86" s="6">
        <v>5</v>
      </c>
      <c r="D86" s="6">
        <v>0</v>
      </c>
      <c r="E86" s="6">
        <v>0</v>
      </c>
      <c r="F86" s="6">
        <v>0</v>
      </c>
      <c r="G86" s="164">
        <f>SUM(B86:F86)</f>
        <v>11</v>
      </c>
    </row>
    <row r="87" spans="1:8" s="122" customFormat="1" ht="12.75" customHeight="1">
      <c r="A87" s="124" t="s">
        <v>174</v>
      </c>
      <c r="B87" s="6">
        <v>17</v>
      </c>
      <c r="C87" s="6">
        <v>6</v>
      </c>
      <c r="D87" s="6">
        <v>2</v>
      </c>
      <c r="E87" s="6">
        <v>0</v>
      </c>
      <c r="F87" s="6">
        <v>0</v>
      </c>
      <c r="G87" s="164">
        <f t="shared" ref="G87:G91" si="10">SUM(B87:F87)</f>
        <v>25</v>
      </c>
    </row>
    <row r="88" spans="1:8" s="122" customFormat="1" ht="12.75" customHeight="1">
      <c r="A88" s="124" t="s">
        <v>175</v>
      </c>
      <c r="B88" s="6">
        <v>3</v>
      </c>
      <c r="C88" s="6">
        <v>2</v>
      </c>
      <c r="D88" s="6">
        <v>1</v>
      </c>
      <c r="E88" s="6">
        <v>1</v>
      </c>
      <c r="F88" s="6">
        <v>0</v>
      </c>
      <c r="G88" s="164">
        <f t="shared" si="10"/>
        <v>7</v>
      </c>
    </row>
    <row r="89" spans="1:8" s="122" customFormat="1">
      <c r="A89" s="123" t="s">
        <v>30</v>
      </c>
      <c r="B89" s="6">
        <v>2</v>
      </c>
      <c r="C89" s="6">
        <v>1</v>
      </c>
      <c r="D89" s="6">
        <v>1</v>
      </c>
      <c r="E89" s="6">
        <v>0</v>
      </c>
      <c r="F89" s="6">
        <v>0</v>
      </c>
      <c r="G89" s="164">
        <f t="shared" si="10"/>
        <v>4</v>
      </c>
    </row>
    <row r="90" spans="1:8" s="122" customFormat="1" ht="12.75" customHeight="1">
      <c r="A90" s="123" t="s">
        <v>31</v>
      </c>
      <c r="B90" s="6">
        <v>3</v>
      </c>
      <c r="C90" s="6">
        <v>0</v>
      </c>
      <c r="D90" s="6">
        <v>0</v>
      </c>
      <c r="E90" s="6">
        <v>1</v>
      </c>
      <c r="F90" s="6">
        <v>0</v>
      </c>
      <c r="G90" s="164">
        <f t="shared" si="10"/>
        <v>4</v>
      </c>
    </row>
    <row r="91" spans="1:8" s="122" customFormat="1">
      <c r="A91" s="123" t="s">
        <v>43</v>
      </c>
      <c r="B91" s="6">
        <v>2</v>
      </c>
      <c r="C91" s="6">
        <v>1</v>
      </c>
      <c r="D91" s="6">
        <v>0</v>
      </c>
      <c r="E91" s="6">
        <v>1</v>
      </c>
      <c r="F91" s="6">
        <v>0</v>
      </c>
      <c r="G91" s="164">
        <f t="shared" si="10"/>
        <v>4</v>
      </c>
    </row>
    <row r="92" spans="1:8" s="122" customFormat="1" ht="13.5" thickBot="1">
      <c r="A92" s="169" t="s">
        <v>158</v>
      </c>
      <c r="B92" s="170">
        <f>SUM(B86:B91)</f>
        <v>33</v>
      </c>
      <c r="C92" s="170">
        <f>SUM(C86:C91)</f>
        <v>15</v>
      </c>
      <c r="D92" s="170">
        <f>SUM(D86:D91)</f>
        <v>4</v>
      </c>
      <c r="E92" s="170">
        <f>SUM(E86:E91)</f>
        <v>3</v>
      </c>
      <c r="F92" s="170">
        <f>SUM(F86:F91)</f>
        <v>0</v>
      </c>
      <c r="G92" s="30">
        <f>SUM(B92:F92)</f>
        <v>55</v>
      </c>
    </row>
    <row r="93" spans="1:8" s="122" customFormat="1">
      <c r="G93" s="151"/>
    </row>
    <row r="94" spans="1:8" s="122" customFormat="1" ht="13.5" thickBot="1">
      <c r="G94" s="151"/>
    </row>
    <row r="95" spans="1:8" s="122" customFormat="1" ht="13.5" thickBot="1">
      <c r="A95" s="264" t="s">
        <v>385</v>
      </c>
      <c r="B95" s="271"/>
      <c r="C95" s="271"/>
      <c r="D95" s="271"/>
      <c r="E95" s="271"/>
      <c r="F95" s="271"/>
      <c r="G95" s="272"/>
      <c r="H95" s="1"/>
    </row>
    <row r="96" spans="1:8" s="122" customFormat="1" ht="30" customHeight="1">
      <c r="A96" s="117" t="s">
        <v>2</v>
      </c>
      <c r="B96" s="118" t="s">
        <v>191</v>
      </c>
      <c r="C96" s="118" t="s">
        <v>7</v>
      </c>
      <c r="D96" s="118" t="s">
        <v>57</v>
      </c>
      <c r="E96" s="118" t="s">
        <v>58</v>
      </c>
      <c r="F96" s="118" t="s">
        <v>59</v>
      </c>
      <c r="G96" s="10" t="s">
        <v>4</v>
      </c>
    </row>
    <row r="97" spans="1:8" s="122" customFormat="1">
      <c r="A97" s="123" t="s">
        <v>27</v>
      </c>
      <c r="B97" s="105">
        <v>1</v>
      </c>
      <c r="C97" s="105">
        <v>2</v>
      </c>
      <c r="D97" s="105">
        <v>0</v>
      </c>
      <c r="E97" s="105">
        <v>0</v>
      </c>
      <c r="F97" s="105">
        <v>0</v>
      </c>
      <c r="G97" s="164">
        <f>SUM(B97:F97)</f>
        <v>3</v>
      </c>
    </row>
    <row r="98" spans="1:8" s="122" customFormat="1" ht="12.75" customHeight="1">
      <c r="A98" s="124" t="s">
        <v>174</v>
      </c>
      <c r="B98" s="105">
        <v>12</v>
      </c>
      <c r="C98" s="105">
        <v>3</v>
      </c>
      <c r="D98" s="105">
        <v>1</v>
      </c>
      <c r="E98" s="105">
        <v>0</v>
      </c>
      <c r="F98" s="105">
        <v>0</v>
      </c>
      <c r="G98" s="164">
        <f t="shared" ref="G98:G100" si="11">SUM(B98:F98)</f>
        <v>16</v>
      </c>
    </row>
    <row r="99" spans="1:8" s="122" customFormat="1" ht="12.75" customHeight="1">
      <c r="A99" s="124" t="s">
        <v>175</v>
      </c>
      <c r="B99" s="105">
        <v>2</v>
      </c>
      <c r="C99" s="105">
        <v>4</v>
      </c>
      <c r="D99" s="105">
        <v>0</v>
      </c>
      <c r="E99" s="105">
        <v>0</v>
      </c>
      <c r="F99" s="105">
        <v>1</v>
      </c>
      <c r="G99" s="164">
        <f t="shared" si="11"/>
        <v>7</v>
      </c>
    </row>
    <row r="100" spans="1:8" s="122" customFormat="1">
      <c r="A100" s="123" t="s">
        <v>43</v>
      </c>
      <c r="B100" s="105">
        <v>3</v>
      </c>
      <c r="C100" s="105">
        <v>6</v>
      </c>
      <c r="D100" s="105">
        <v>0</v>
      </c>
      <c r="E100" s="105">
        <v>0</v>
      </c>
      <c r="F100" s="105">
        <v>0</v>
      </c>
      <c r="G100" s="164">
        <f t="shared" si="11"/>
        <v>9</v>
      </c>
    </row>
    <row r="101" spans="1:8" s="122" customFormat="1" ht="13.5" thickBot="1">
      <c r="A101" s="169" t="s">
        <v>158</v>
      </c>
      <c r="B101" s="170">
        <f>SUM(B97:B100)</f>
        <v>18</v>
      </c>
      <c r="C101" s="170">
        <f>SUM(C97:C100)</f>
        <v>15</v>
      </c>
      <c r="D101" s="170">
        <f>SUM(D97:D100)</f>
        <v>1</v>
      </c>
      <c r="E101" s="170">
        <f>SUM(E97:E100)</f>
        <v>0</v>
      </c>
      <c r="F101" s="170">
        <f>SUM(F97:F100)</f>
        <v>1</v>
      </c>
      <c r="G101" s="30">
        <f>SUM(B101:F101)</f>
        <v>35</v>
      </c>
    </row>
    <row r="102" spans="1:8" s="34" customFormat="1">
      <c r="A102" s="90"/>
      <c r="B102" s="89"/>
      <c r="C102" s="89"/>
      <c r="D102" s="89"/>
      <c r="E102" s="89"/>
      <c r="F102" s="89"/>
      <c r="G102" s="91"/>
    </row>
    <row r="103" spans="1:8" s="34" customFormat="1" ht="13.5" thickBot="1">
      <c r="A103" s="90"/>
      <c r="B103" s="89"/>
      <c r="C103" s="89"/>
      <c r="D103" s="89"/>
      <c r="E103" s="89"/>
      <c r="F103" s="89"/>
      <c r="G103" s="91"/>
    </row>
    <row r="104" spans="1:8" s="113" customFormat="1" ht="13.5" thickBot="1">
      <c r="A104" s="264" t="s">
        <v>760</v>
      </c>
      <c r="B104" s="271"/>
      <c r="C104" s="271"/>
      <c r="D104" s="271"/>
      <c r="E104" s="271"/>
      <c r="F104" s="271"/>
      <c r="G104" s="272"/>
      <c r="H104" s="1"/>
    </row>
    <row r="105" spans="1:8" s="113" customFormat="1" ht="30" customHeight="1">
      <c r="A105" s="117" t="s">
        <v>2</v>
      </c>
      <c r="B105" s="118" t="s">
        <v>735</v>
      </c>
      <c r="C105" s="118" t="s">
        <v>7</v>
      </c>
      <c r="D105" s="118" t="s">
        <v>57</v>
      </c>
      <c r="E105" s="118" t="s">
        <v>58</v>
      </c>
      <c r="F105" s="118" t="s">
        <v>59</v>
      </c>
      <c r="G105" s="10" t="s">
        <v>4</v>
      </c>
    </row>
    <row r="106" spans="1:8" s="113" customFormat="1">
      <c r="A106" s="124" t="s">
        <v>734</v>
      </c>
      <c r="B106" s="105">
        <v>20</v>
      </c>
      <c r="C106" s="105">
        <v>7</v>
      </c>
      <c r="D106" s="105">
        <v>2</v>
      </c>
      <c r="E106" s="105">
        <v>1</v>
      </c>
      <c r="F106" s="105">
        <v>1</v>
      </c>
      <c r="G106" s="164">
        <f>SUM(B106:F106)</f>
        <v>31</v>
      </c>
    </row>
    <row r="107" spans="1:8" s="113" customFormat="1" ht="12.75" customHeight="1">
      <c r="A107" s="124" t="s">
        <v>368</v>
      </c>
      <c r="B107" s="105">
        <v>20</v>
      </c>
      <c r="C107" s="105">
        <v>3</v>
      </c>
      <c r="D107" s="105">
        <v>2</v>
      </c>
      <c r="E107" s="105">
        <v>1</v>
      </c>
      <c r="F107" s="105">
        <v>1</v>
      </c>
      <c r="G107" s="164">
        <f t="shared" ref="G107:G109" si="12">SUM(B107:F107)</f>
        <v>27</v>
      </c>
    </row>
    <row r="108" spans="1:8" s="113" customFormat="1" ht="12.75" customHeight="1">
      <c r="A108" s="124" t="s">
        <v>369</v>
      </c>
      <c r="B108" s="105">
        <v>33</v>
      </c>
      <c r="C108" s="105">
        <v>15</v>
      </c>
      <c r="D108" s="105">
        <v>4</v>
      </c>
      <c r="E108" s="105">
        <v>3</v>
      </c>
      <c r="F108" s="105">
        <v>0</v>
      </c>
      <c r="G108" s="164">
        <f t="shared" si="12"/>
        <v>55</v>
      </c>
    </row>
    <row r="109" spans="1:8" s="113" customFormat="1">
      <c r="A109" s="124" t="s">
        <v>370</v>
      </c>
      <c r="B109" s="105">
        <v>18</v>
      </c>
      <c r="C109" s="105">
        <v>15</v>
      </c>
      <c r="D109" s="105">
        <v>1</v>
      </c>
      <c r="E109" s="105">
        <v>0</v>
      </c>
      <c r="F109" s="105">
        <v>1</v>
      </c>
      <c r="G109" s="164">
        <f t="shared" si="12"/>
        <v>35</v>
      </c>
    </row>
    <row r="110" spans="1:8" s="113" customFormat="1" ht="13.5" thickBot="1">
      <c r="A110" s="169" t="s">
        <v>158</v>
      </c>
      <c r="B110" s="170">
        <f>SUM(B106:B109)</f>
        <v>91</v>
      </c>
      <c r="C110" s="170">
        <f>SUM(C106:C109)</f>
        <v>40</v>
      </c>
      <c r="D110" s="170">
        <f>SUM(D106:D109)</f>
        <v>9</v>
      </c>
      <c r="E110" s="170">
        <f>SUM(E106:E109)</f>
        <v>5</v>
      </c>
      <c r="F110" s="170">
        <f>SUM(F106:F109)</f>
        <v>3</v>
      </c>
      <c r="G110" s="30">
        <f>SUM(B110:F110)</f>
        <v>148</v>
      </c>
    </row>
    <row r="111" spans="1:8" s="34" customFormat="1">
      <c r="A111" s="177"/>
      <c r="B111" s="223"/>
      <c r="C111" s="223"/>
      <c r="D111" s="223"/>
      <c r="E111" s="223"/>
      <c r="F111" s="223"/>
      <c r="G111" s="224"/>
    </row>
    <row r="112" spans="1:8" s="34" customFormat="1" ht="13.5" thickBot="1">
      <c r="A112" s="177"/>
      <c r="B112" s="223"/>
      <c r="C112" s="223"/>
      <c r="D112" s="223"/>
      <c r="E112" s="223"/>
      <c r="F112" s="223"/>
      <c r="G112" s="224"/>
    </row>
    <row r="113" spans="1:13" s="113" customFormat="1" ht="13.5" thickBot="1">
      <c r="A113" s="264" t="s">
        <v>386</v>
      </c>
      <c r="B113" s="276"/>
      <c r="C113" s="276"/>
      <c r="D113" s="276"/>
      <c r="E113" s="276"/>
      <c r="F113" s="276"/>
      <c r="G113" s="276"/>
      <c r="H113" s="276"/>
      <c r="I113" s="276"/>
      <c r="J113" s="276"/>
      <c r="K113" s="277"/>
      <c r="L113" s="70"/>
    </row>
    <row r="114" spans="1:13" s="113" customFormat="1" ht="30" customHeight="1">
      <c r="A114" s="117" t="s">
        <v>2</v>
      </c>
      <c r="B114" s="118" t="s">
        <v>387</v>
      </c>
      <c r="C114" s="118" t="s">
        <v>388</v>
      </c>
      <c r="D114" s="118" t="s">
        <v>389</v>
      </c>
      <c r="E114" s="118" t="s">
        <v>390</v>
      </c>
      <c r="F114" s="118" t="s">
        <v>391</v>
      </c>
      <c r="G114" s="118" t="s">
        <v>392</v>
      </c>
      <c r="H114" s="118" t="s">
        <v>393</v>
      </c>
      <c r="I114" s="118" t="s">
        <v>394</v>
      </c>
      <c r="J114" s="118" t="s">
        <v>395</v>
      </c>
      <c r="K114" s="10" t="s">
        <v>4</v>
      </c>
      <c r="L114" s="171"/>
    </row>
    <row r="115" spans="1:13" s="113" customFormat="1">
      <c r="A115" s="172" t="s">
        <v>332</v>
      </c>
      <c r="B115" s="105">
        <v>68</v>
      </c>
      <c r="C115" s="105">
        <v>18</v>
      </c>
      <c r="D115" s="105">
        <v>20</v>
      </c>
      <c r="E115" s="105">
        <v>5</v>
      </c>
      <c r="F115" s="105">
        <v>4</v>
      </c>
      <c r="G115" s="105">
        <v>5</v>
      </c>
      <c r="H115" s="105">
        <v>3</v>
      </c>
      <c r="I115" s="105">
        <v>0</v>
      </c>
      <c r="J115" s="105">
        <v>6</v>
      </c>
      <c r="K115" s="145">
        <f>SUM(B115:J115)</f>
        <v>129</v>
      </c>
      <c r="L115" s="28"/>
    </row>
    <row r="116" spans="1:13" s="113" customFormat="1" ht="13.5" thickBot="1">
      <c r="A116" s="173" t="s">
        <v>333</v>
      </c>
      <c r="B116" s="146">
        <f>B115/$K$115</f>
        <v>0.52713178294573648</v>
      </c>
      <c r="C116" s="146">
        <f t="shared" ref="C116:J116" si="13">C115/$K$115</f>
        <v>0.13953488372093023</v>
      </c>
      <c r="D116" s="146">
        <f t="shared" si="13"/>
        <v>0.15503875968992248</v>
      </c>
      <c r="E116" s="146">
        <f t="shared" si="13"/>
        <v>3.875968992248062E-2</v>
      </c>
      <c r="F116" s="146">
        <f t="shared" si="13"/>
        <v>3.1007751937984496E-2</v>
      </c>
      <c r="G116" s="146">
        <f t="shared" si="13"/>
        <v>3.875968992248062E-2</v>
      </c>
      <c r="H116" s="146">
        <f t="shared" si="13"/>
        <v>2.3255813953488372E-2</v>
      </c>
      <c r="I116" s="146">
        <f t="shared" si="13"/>
        <v>0</v>
      </c>
      <c r="J116" s="146">
        <f t="shared" si="13"/>
        <v>4.6511627906976744E-2</v>
      </c>
      <c r="K116" s="174">
        <f>SUM(B116:J116)</f>
        <v>1</v>
      </c>
      <c r="L116" s="28"/>
    </row>
    <row r="117" spans="1:13" s="34" customFormat="1">
      <c r="A117" s="90"/>
      <c r="B117" s="89"/>
      <c r="C117" s="89"/>
      <c r="D117" s="89"/>
      <c r="E117" s="89"/>
      <c r="F117" s="89"/>
      <c r="G117" s="91"/>
    </row>
    <row r="118" spans="1:13" s="34" customFormat="1" ht="13.5" thickBot="1">
      <c r="A118" s="90"/>
      <c r="B118" s="89"/>
      <c r="C118" s="89"/>
      <c r="D118" s="89"/>
      <c r="E118" s="89"/>
      <c r="F118" s="89"/>
      <c r="G118" s="91"/>
    </row>
    <row r="119" spans="1:13" s="122" customFormat="1" ht="13.5" thickBot="1">
      <c r="A119" s="264" t="s">
        <v>396</v>
      </c>
      <c r="B119" s="265" t="s">
        <v>397</v>
      </c>
      <c r="C119" s="265" t="s">
        <v>397</v>
      </c>
      <c r="D119" s="265" t="s">
        <v>397</v>
      </c>
      <c r="E119" s="265" t="s">
        <v>397</v>
      </c>
      <c r="F119" s="265" t="s">
        <v>397</v>
      </c>
      <c r="G119" s="265" t="s">
        <v>397</v>
      </c>
      <c r="H119" s="265" t="s">
        <v>397</v>
      </c>
      <c r="I119" s="265" t="s">
        <v>397</v>
      </c>
      <c r="J119" s="265" t="s">
        <v>397</v>
      </c>
      <c r="K119" s="265" t="s">
        <v>397</v>
      </c>
      <c r="L119" s="265" t="s">
        <v>397</v>
      </c>
      <c r="M119" s="262"/>
    </row>
    <row r="120" spans="1:13" s="122" customFormat="1" ht="30" customHeight="1">
      <c r="A120" s="117" t="s">
        <v>2</v>
      </c>
      <c r="B120" s="118" t="s">
        <v>387</v>
      </c>
      <c r="C120" s="118" t="s">
        <v>388</v>
      </c>
      <c r="D120" s="118" t="s">
        <v>389</v>
      </c>
      <c r="E120" s="118" t="s">
        <v>390</v>
      </c>
      <c r="F120" s="118" t="s">
        <v>391</v>
      </c>
      <c r="G120" s="118" t="s">
        <v>392</v>
      </c>
      <c r="H120" s="118" t="s">
        <v>393</v>
      </c>
      <c r="I120" s="118" t="s">
        <v>394</v>
      </c>
      <c r="J120" s="118" t="s">
        <v>398</v>
      </c>
      <c r="K120" s="118" t="s">
        <v>399</v>
      </c>
      <c r="L120" s="118" t="s">
        <v>4</v>
      </c>
      <c r="M120" s="10" t="s">
        <v>168</v>
      </c>
    </row>
    <row r="121" spans="1:13" s="122" customFormat="1">
      <c r="A121" s="123" t="s">
        <v>27</v>
      </c>
      <c r="B121" s="6">
        <v>1</v>
      </c>
      <c r="C121" s="6">
        <v>0</v>
      </c>
      <c r="D121" s="6">
        <v>0</v>
      </c>
      <c r="E121" s="6">
        <v>0</v>
      </c>
      <c r="F121" s="6">
        <v>0</v>
      </c>
      <c r="G121" s="6">
        <v>1</v>
      </c>
      <c r="H121" s="6">
        <v>1</v>
      </c>
      <c r="I121" s="6">
        <v>0</v>
      </c>
      <c r="J121" s="6">
        <v>0</v>
      </c>
      <c r="K121" s="6">
        <v>1</v>
      </c>
      <c r="L121" s="147">
        <f>SUM(B121:K121)</f>
        <v>4</v>
      </c>
      <c r="M121" s="148">
        <f>B121*$B$126+C121*$C$126+D121*$D$126+E121*$E$126+F121*$F$126+G121*$G$126+H121*$H$126+I121*$I$126+J121*$J$126+K121*$K$126</f>
        <v>1842.5</v>
      </c>
    </row>
    <row r="122" spans="1:13" s="122" customFormat="1" ht="12.75" customHeight="1">
      <c r="A122" s="123" t="s">
        <v>28</v>
      </c>
      <c r="B122" s="6">
        <v>9</v>
      </c>
      <c r="C122" s="6">
        <v>4</v>
      </c>
      <c r="D122" s="6">
        <v>3</v>
      </c>
      <c r="E122" s="6">
        <v>0</v>
      </c>
      <c r="F122" s="6">
        <v>1</v>
      </c>
      <c r="G122" s="6">
        <v>0</v>
      </c>
      <c r="H122" s="6">
        <v>0</v>
      </c>
      <c r="I122" s="6">
        <v>0</v>
      </c>
      <c r="J122" s="6">
        <v>0</v>
      </c>
      <c r="K122" s="6">
        <v>0</v>
      </c>
      <c r="L122" s="147">
        <f t="shared" ref="L122:L124" si="14">SUM(B122:K122)</f>
        <v>17</v>
      </c>
      <c r="M122" s="148">
        <f t="shared" ref="M122:M124" si="15">B122*$B$126+C122*$C$126+D122*$D$126+E122*$E$126+F122*$F$126+G122*$G$126+H122*$H$126+I122*$I$126+J122*$J$126+K122*$K$126</f>
        <v>292.5</v>
      </c>
    </row>
    <row r="123" spans="1:13" s="122" customFormat="1" ht="12.75" customHeight="1">
      <c r="A123" s="123" t="s">
        <v>29</v>
      </c>
      <c r="B123" s="6">
        <v>1</v>
      </c>
      <c r="C123" s="6">
        <v>0</v>
      </c>
      <c r="D123" s="6">
        <v>3</v>
      </c>
      <c r="E123" s="6">
        <v>1</v>
      </c>
      <c r="F123" s="6">
        <v>0</v>
      </c>
      <c r="G123" s="6">
        <v>0</v>
      </c>
      <c r="H123" s="6">
        <v>0</v>
      </c>
      <c r="I123" s="6">
        <v>1</v>
      </c>
      <c r="J123" s="6">
        <v>0</v>
      </c>
      <c r="K123" s="6">
        <v>0</v>
      </c>
      <c r="L123" s="147">
        <f t="shared" si="14"/>
        <v>6</v>
      </c>
      <c r="M123" s="148">
        <f t="shared" si="15"/>
        <v>617.5</v>
      </c>
    </row>
    <row r="124" spans="1:13" s="122" customFormat="1">
      <c r="A124" s="123" t="s">
        <v>43</v>
      </c>
      <c r="B124" s="6">
        <v>2</v>
      </c>
      <c r="C124" s="6">
        <v>0</v>
      </c>
      <c r="D124" s="6">
        <v>0</v>
      </c>
      <c r="E124" s="6">
        <v>0</v>
      </c>
      <c r="F124" s="6">
        <v>0</v>
      </c>
      <c r="G124" s="6">
        <v>0</v>
      </c>
      <c r="H124" s="6">
        <v>0</v>
      </c>
      <c r="I124" s="6">
        <v>0</v>
      </c>
      <c r="J124" s="6">
        <v>0</v>
      </c>
      <c r="K124" s="6">
        <v>0</v>
      </c>
      <c r="L124" s="147">
        <f t="shared" si="14"/>
        <v>2</v>
      </c>
      <c r="M124" s="148">
        <f t="shared" si="15"/>
        <v>5</v>
      </c>
    </row>
    <row r="125" spans="1:13" s="122" customFormat="1" ht="12.75" customHeight="1">
      <c r="A125" s="175" t="s">
        <v>158</v>
      </c>
      <c r="B125" s="149">
        <f>SUM(B121:B124)</f>
        <v>13</v>
      </c>
      <c r="C125" s="149">
        <f>SUM(C121:C124)</f>
        <v>4</v>
      </c>
      <c r="D125" s="149">
        <f>SUM(D121:D124)</f>
        <v>6</v>
      </c>
      <c r="E125" s="149">
        <f>SUM(E121:E124)</f>
        <v>1</v>
      </c>
      <c r="F125" s="149">
        <f>SUM(F121:F124)</f>
        <v>1</v>
      </c>
      <c r="G125" s="149">
        <f>SUM(G121:G124)</f>
        <v>1</v>
      </c>
      <c r="H125" s="149">
        <f>SUM(H121:H124)</f>
        <v>1</v>
      </c>
      <c r="I125" s="149">
        <f>SUM(I121:I124)</f>
        <v>1</v>
      </c>
      <c r="J125" s="149">
        <f>SUM(J121:J124)</f>
        <v>0</v>
      </c>
      <c r="K125" s="149">
        <f>SUM(K121:K124)</f>
        <v>1</v>
      </c>
      <c r="L125" s="12">
        <f>SUM(B125:K125)</f>
        <v>29</v>
      </c>
      <c r="M125" s="24"/>
    </row>
    <row r="126" spans="1:13" s="122" customFormat="1" ht="13.5" thickBot="1">
      <c r="A126" s="49" t="s">
        <v>167</v>
      </c>
      <c r="B126" s="48">
        <v>2.5</v>
      </c>
      <c r="C126" s="48">
        <v>7.5</v>
      </c>
      <c r="D126" s="48">
        <v>30</v>
      </c>
      <c r="E126" s="48">
        <v>75</v>
      </c>
      <c r="F126" s="48">
        <v>150</v>
      </c>
      <c r="G126" s="48">
        <v>240</v>
      </c>
      <c r="H126" s="48">
        <v>350</v>
      </c>
      <c r="I126" s="48">
        <v>450</v>
      </c>
      <c r="J126" s="48">
        <v>750</v>
      </c>
      <c r="K126" s="48">
        <v>1250</v>
      </c>
      <c r="L126" s="176"/>
      <c r="M126" s="33">
        <f>SUM(M121:M124)</f>
        <v>2757.5</v>
      </c>
    </row>
    <row r="127" spans="1:13" s="34" customFormat="1">
      <c r="A127" s="90"/>
      <c r="B127" s="89"/>
      <c r="C127" s="89"/>
      <c r="D127" s="89"/>
      <c r="E127" s="89"/>
      <c r="F127" s="89"/>
      <c r="G127" s="91"/>
    </row>
    <row r="128" spans="1:13" s="34" customFormat="1" ht="13.5" thickBot="1">
      <c r="A128" s="90"/>
      <c r="B128" s="89"/>
      <c r="C128" s="89"/>
      <c r="D128" s="89"/>
      <c r="E128" s="89"/>
      <c r="F128" s="89"/>
      <c r="G128" s="91"/>
    </row>
    <row r="129" spans="1:13" s="122" customFormat="1" ht="13.5" thickBot="1">
      <c r="A129" s="264" t="s">
        <v>400</v>
      </c>
      <c r="B129" s="265" t="s">
        <v>397</v>
      </c>
      <c r="C129" s="265" t="s">
        <v>397</v>
      </c>
      <c r="D129" s="265" t="s">
        <v>397</v>
      </c>
      <c r="E129" s="265" t="s">
        <v>397</v>
      </c>
      <c r="F129" s="265" t="s">
        <v>397</v>
      </c>
      <c r="G129" s="265" t="s">
        <v>397</v>
      </c>
      <c r="H129" s="265" t="s">
        <v>397</v>
      </c>
      <c r="I129" s="265" t="s">
        <v>397</v>
      </c>
      <c r="J129" s="265" t="s">
        <v>397</v>
      </c>
      <c r="K129" s="265" t="s">
        <v>397</v>
      </c>
      <c r="L129" s="265" t="s">
        <v>397</v>
      </c>
      <c r="M129" s="262"/>
    </row>
    <row r="130" spans="1:13" s="122" customFormat="1" ht="30" customHeight="1">
      <c r="A130" s="117" t="s">
        <v>2</v>
      </c>
      <c r="B130" s="118" t="s">
        <v>387</v>
      </c>
      <c r="C130" s="118" t="s">
        <v>388</v>
      </c>
      <c r="D130" s="118" t="s">
        <v>389</v>
      </c>
      <c r="E130" s="118" t="s">
        <v>390</v>
      </c>
      <c r="F130" s="118" t="s">
        <v>391</v>
      </c>
      <c r="G130" s="118" t="s">
        <v>392</v>
      </c>
      <c r="H130" s="118" t="s">
        <v>393</v>
      </c>
      <c r="I130" s="118" t="s">
        <v>394</v>
      </c>
      <c r="J130" s="118" t="s">
        <v>398</v>
      </c>
      <c r="K130" s="118" t="s">
        <v>399</v>
      </c>
      <c r="L130" s="118" t="s">
        <v>4</v>
      </c>
      <c r="M130" s="10" t="s">
        <v>168</v>
      </c>
    </row>
    <row r="131" spans="1:13" s="122" customFormat="1">
      <c r="A131" s="123" t="s">
        <v>27</v>
      </c>
      <c r="B131" s="6">
        <v>1</v>
      </c>
      <c r="C131" s="6">
        <v>0</v>
      </c>
      <c r="D131" s="6">
        <v>1</v>
      </c>
      <c r="E131" s="6">
        <v>0</v>
      </c>
      <c r="F131" s="6">
        <v>0</v>
      </c>
      <c r="G131" s="6">
        <v>0</v>
      </c>
      <c r="H131" s="6">
        <v>1</v>
      </c>
      <c r="I131" s="6">
        <v>0</v>
      </c>
      <c r="J131" s="6">
        <v>0</v>
      </c>
      <c r="K131" s="6">
        <v>0</v>
      </c>
      <c r="L131" s="147">
        <f>SUM(B131:K131)</f>
        <v>3</v>
      </c>
      <c r="M131" s="148">
        <f>B131*$B$136+C131*$C$136+D131*$D$136+E131*$E$136+F131*$F$136+G131*$G$136+H131*$H$136+I131*$I$136+J131*$J$136+K131*$K$136</f>
        <v>382.5</v>
      </c>
    </row>
    <row r="132" spans="1:13" s="122" customFormat="1" ht="12.75" customHeight="1">
      <c r="A132" s="124" t="s">
        <v>174</v>
      </c>
      <c r="B132" s="6">
        <v>10</v>
      </c>
      <c r="C132" s="6">
        <v>1</v>
      </c>
      <c r="D132" s="6">
        <v>0</v>
      </c>
      <c r="E132" s="6">
        <v>0</v>
      </c>
      <c r="F132" s="6">
        <v>0</v>
      </c>
      <c r="G132" s="6">
        <v>0</v>
      </c>
      <c r="H132" s="6">
        <v>0</v>
      </c>
      <c r="I132" s="6">
        <v>0</v>
      </c>
      <c r="J132" s="6">
        <v>0</v>
      </c>
      <c r="K132" s="6">
        <v>0</v>
      </c>
      <c r="L132" s="147">
        <f t="shared" ref="L132:L134" si="16">SUM(B132:K132)</f>
        <v>11</v>
      </c>
      <c r="M132" s="148">
        <f t="shared" ref="M132:M134" si="17">B132*$B$136+C132*$C$136+D132*$D$136+E132*$E$136+F132*$F$136+G132*$G$136+H132*$H$136+I132*$I$136+J132*$J$136+K132*$K$136</f>
        <v>32.5</v>
      </c>
    </row>
    <row r="133" spans="1:13" s="122" customFormat="1" ht="12.75" customHeight="1">
      <c r="A133" s="124" t="s">
        <v>175</v>
      </c>
      <c r="B133" s="6">
        <v>1</v>
      </c>
      <c r="C133" s="6">
        <v>0</v>
      </c>
      <c r="D133" s="6">
        <v>2</v>
      </c>
      <c r="E133" s="6">
        <v>0</v>
      </c>
      <c r="F133" s="6">
        <v>0</v>
      </c>
      <c r="G133" s="6">
        <v>0</v>
      </c>
      <c r="H133" s="6">
        <v>0</v>
      </c>
      <c r="I133" s="6">
        <v>0</v>
      </c>
      <c r="J133" s="6">
        <v>0</v>
      </c>
      <c r="K133" s="6">
        <v>1</v>
      </c>
      <c r="L133" s="147">
        <f t="shared" si="16"/>
        <v>4</v>
      </c>
      <c r="M133" s="148">
        <f t="shared" si="17"/>
        <v>1312.5</v>
      </c>
    </row>
    <row r="134" spans="1:13" s="122" customFormat="1">
      <c r="A134" s="123" t="s">
        <v>43</v>
      </c>
      <c r="B134" s="6">
        <v>4</v>
      </c>
      <c r="C134" s="6">
        <v>0</v>
      </c>
      <c r="D134" s="6">
        <v>0</v>
      </c>
      <c r="E134" s="6">
        <v>0</v>
      </c>
      <c r="F134" s="6">
        <v>0</v>
      </c>
      <c r="G134" s="6">
        <v>0</v>
      </c>
      <c r="H134" s="6">
        <v>0</v>
      </c>
      <c r="I134" s="6">
        <v>0</v>
      </c>
      <c r="J134" s="6">
        <v>0</v>
      </c>
      <c r="K134" s="6">
        <v>0</v>
      </c>
      <c r="L134" s="147">
        <f t="shared" si="16"/>
        <v>4</v>
      </c>
      <c r="M134" s="148">
        <f t="shared" si="17"/>
        <v>10</v>
      </c>
    </row>
    <row r="135" spans="1:13" s="122" customFormat="1" ht="12.75" customHeight="1">
      <c r="A135" s="175" t="s">
        <v>158</v>
      </c>
      <c r="B135" s="149">
        <f>SUM(B131:B134)</f>
        <v>16</v>
      </c>
      <c r="C135" s="149">
        <f>SUM(C131:C134)</f>
        <v>1</v>
      </c>
      <c r="D135" s="149">
        <f>SUM(D131:D134)</f>
        <v>3</v>
      </c>
      <c r="E135" s="149">
        <f>SUM(E131:E134)</f>
        <v>0</v>
      </c>
      <c r="F135" s="149">
        <f>SUM(F131:F134)</f>
        <v>0</v>
      </c>
      <c r="G135" s="149">
        <f>SUM(G131:G134)</f>
        <v>0</v>
      </c>
      <c r="H135" s="149">
        <f>SUM(H131:H134)</f>
        <v>1</v>
      </c>
      <c r="I135" s="149">
        <f>SUM(I131:I134)</f>
        <v>0</v>
      </c>
      <c r="J135" s="149">
        <f>SUM(J131:J134)</f>
        <v>0</v>
      </c>
      <c r="K135" s="149">
        <f>SUM(K131:K134)</f>
        <v>1</v>
      </c>
      <c r="L135" s="12">
        <f>SUM(B135:K135)</f>
        <v>22</v>
      </c>
      <c r="M135" s="24"/>
    </row>
    <row r="136" spans="1:13" s="122" customFormat="1" ht="13.5" thickBot="1">
      <c r="A136" s="49" t="s">
        <v>167</v>
      </c>
      <c r="B136" s="48">
        <v>2.5</v>
      </c>
      <c r="C136" s="48">
        <v>7.5</v>
      </c>
      <c r="D136" s="48">
        <v>30</v>
      </c>
      <c r="E136" s="48">
        <v>75</v>
      </c>
      <c r="F136" s="48">
        <v>150</v>
      </c>
      <c r="G136" s="48">
        <v>240</v>
      </c>
      <c r="H136" s="48">
        <v>350</v>
      </c>
      <c r="I136" s="48">
        <v>450</v>
      </c>
      <c r="J136" s="48">
        <v>750</v>
      </c>
      <c r="K136" s="48">
        <v>1250</v>
      </c>
      <c r="L136" s="176"/>
      <c r="M136" s="33">
        <f>SUM(M131:M134)</f>
        <v>1737.5</v>
      </c>
    </row>
    <row r="137" spans="1:13" s="34" customFormat="1">
      <c r="A137" s="90"/>
      <c r="B137" s="89"/>
      <c r="C137" s="89"/>
      <c r="D137" s="89"/>
      <c r="E137" s="89"/>
      <c r="F137" s="89"/>
      <c r="G137" s="91"/>
    </row>
    <row r="138" spans="1:13" s="34" customFormat="1" ht="13.5" thickBot="1">
      <c r="A138" s="90"/>
      <c r="B138" s="89"/>
      <c r="C138" s="89"/>
      <c r="D138" s="89"/>
      <c r="E138" s="89"/>
      <c r="F138" s="89"/>
      <c r="G138" s="91"/>
    </row>
    <row r="139" spans="1:13" s="122" customFormat="1" ht="13.5" thickBot="1">
      <c r="A139" s="264" t="s">
        <v>401</v>
      </c>
      <c r="B139" s="265" t="s">
        <v>397</v>
      </c>
      <c r="C139" s="265" t="s">
        <v>397</v>
      </c>
      <c r="D139" s="265" t="s">
        <v>397</v>
      </c>
      <c r="E139" s="265" t="s">
        <v>397</v>
      </c>
      <c r="F139" s="265" t="s">
        <v>397</v>
      </c>
      <c r="G139" s="265" t="s">
        <v>397</v>
      </c>
      <c r="H139" s="265" t="s">
        <v>397</v>
      </c>
      <c r="I139" s="265" t="s">
        <v>397</v>
      </c>
      <c r="J139" s="265" t="s">
        <v>397</v>
      </c>
      <c r="K139" s="265" t="s">
        <v>397</v>
      </c>
      <c r="L139" s="265" t="s">
        <v>397</v>
      </c>
      <c r="M139" s="262"/>
    </row>
    <row r="140" spans="1:13" s="122" customFormat="1" ht="30" customHeight="1">
      <c r="A140" s="117" t="s">
        <v>2</v>
      </c>
      <c r="B140" s="118" t="s">
        <v>387</v>
      </c>
      <c r="C140" s="118" t="s">
        <v>388</v>
      </c>
      <c r="D140" s="118" t="s">
        <v>389</v>
      </c>
      <c r="E140" s="118" t="s">
        <v>390</v>
      </c>
      <c r="F140" s="118" t="s">
        <v>391</v>
      </c>
      <c r="G140" s="118" t="s">
        <v>392</v>
      </c>
      <c r="H140" s="118" t="s">
        <v>393</v>
      </c>
      <c r="I140" s="118" t="s">
        <v>394</v>
      </c>
      <c r="J140" s="118" t="s">
        <v>398</v>
      </c>
      <c r="K140" s="118" t="s">
        <v>399</v>
      </c>
      <c r="L140" s="118" t="s">
        <v>4</v>
      </c>
      <c r="M140" s="10" t="s">
        <v>168</v>
      </c>
    </row>
    <row r="141" spans="1:13" s="122" customFormat="1">
      <c r="A141" s="123" t="s">
        <v>27</v>
      </c>
      <c r="B141" s="6">
        <v>5</v>
      </c>
      <c r="C141" s="6">
        <v>0</v>
      </c>
      <c r="D141" s="6">
        <v>1</v>
      </c>
      <c r="E141" s="6">
        <v>0</v>
      </c>
      <c r="F141" s="6">
        <v>1</v>
      </c>
      <c r="G141" s="6">
        <v>0</v>
      </c>
      <c r="H141" s="6">
        <v>0</v>
      </c>
      <c r="I141" s="6">
        <v>2</v>
      </c>
      <c r="J141" s="6">
        <v>0</v>
      </c>
      <c r="K141" s="6">
        <v>1</v>
      </c>
      <c r="L141" s="147">
        <f>SUM(B141:K141)</f>
        <v>10</v>
      </c>
      <c r="M141" s="148">
        <f>B141*$B$148+C141*$C$148+D141*$D$148+E141*$E$148+F141*$F$148+G141*$G$148+H141*$H$148+I141*$I$148+J141*$J$148+K141*$K$148</f>
        <v>2342.5</v>
      </c>
    </row>
    <row r="142" spans="1:13" s="122" customFormat="1" ht="12.75" customHeight="1">
      <c r="A142" s="124" t="s">
        <v>174</v>
      </c>
      <c r="B142" s="6">
        <v>20</v>
      </c>
      <c r="C142" s="6">
        <v>2</v>
      </c>
      <c r="D142" s="6">
        <v>2</v>
      </c>
      <c r="E142" s="6">
        <v>1</v>
      </c>
      <c r="F142" s="6">
        <v>0</v>
      </c>
      <c r="G142" s="6">
        <v>0</v>
      </c>
      <c r="H142" s="6">
        <v>0</v>
      </c>
      <c r="I142" s="6">
        <v>0</v>
      </c>
      <c r="J142" s="6">
        <v>0</v>
      </c>
      <c r="K142" s="6">
        <v>0</v>
      </c>
      <c r="L142" s="147">
        <f t="shared" ref="L142:L146" si="18">SUM(B142:K142)</f>
        <v>25</v>
      </c>
      <c r="M142" s="148">
        <f t="shared" ref="M142:M146" si="19">B142*$B$148+C142*$C$148+D142*$D$148+E142*$E$148+F142*$F$148+G142*$G$148+H142*$H$148+I142*$I$148+J142*$J$148+K142*$K$148</f>
        <v>200</v>
      </c>
    </row>
    <row r="143" spans="1:13" s="122" customFormat="1" ht="12.75" customHeight="1">
      <c r="A143" s="124" t="s">
        <v>175</v>
      </c>
      <c r="B143" s="6">
        <v>2</v>
      </c>
      <c r="C143" s="6">
        <v>3</v>
      </c>
      <c r="D143" s="6">
        <v>0</v>
      </c>
      <c r="E143" s="6">
        <v>0</v>
      </c>
      <c r="F143" s="6">
        <v>1</v>
      </c>
      <c r="G143" s="6">
        <v>0</v>
      </c>
      <c r="H143" s="6">
        <v>0</v>
      </c>
      <c r="I143" s="6">
        <v>0</v>
      </c>
      <c r="J143" s="6">
        <v>0</v>
      </c>
      <c r="K143" s="6">
        <v>0</v>
      </c>
      <c r="L143" s="147">
        <f t="shared" si="18"/>
        <v>6</v>
      </c>
      <c r="M143" s="148">
        <f t="shared" si="19"/>
        <v>177.5</v>
      </c>
    </row>
    <row r="144" spans="1:13" s="122" customFormat="1">
      <c r="A144" s="123" t="s">
        <v>30</v>
      </c>
      <c r="B144" s="6">
        <v>2</v>
      </c>
      <c r="C144" s="6">
        <v>1</v>
      </c>
      <c r="D144" s="6">
        <v>1</v>
      </c>
      <c r="E144" s="6">
        <v>0</v>
      </c>
      <c r="F144" s="6">
        <v>0</v>
      </c>
      <c r="G144" s="6">
        <v>0</v>
      </c>
      <c r="H144" s="6">
        <v>0</v>
      </c>
      <c r="I144" s="6">
        <v>0</v>
      </c>
      <c r="J144" s="6">
        <v>0</v>
      </c>
      <c r="K144" s="6">
        <v>0</v>
      </c>
      <c r="L144" s="147">
        <f t="shared" si="18"/>
        <v>4</v>
      </c>
      <c r="M144" s="148">
        <f t="shared" si="19"/>
        <v>42.5</v>
      </c>
    </row>
    <row r="145" spans="1:13" s="122" customFormat="1" ht="12.75" customHeight="1">
      <c r="A145" s="123" t="s">
        <v>31</v>
      </c>
      <c r="B145" s="6">
        <v>4</v>
      </c>
      <c r="C145" s="6">
        <v>0</v>
      </c>
      <c r="D145" s="6">
        <v>0</v>
      </c>
      <c r="E145" s="6">
        <v>0</v>
      </c>
      <c r="F145" s="6">
        <v>0</v>
      </c>
      <c r="G145" s="6">
        <v>0</v>
      </c>
      <c r="H145" s="6">
        <v>0</v>
      </c>
      <c r="I145" s="6">
        <v>0</v>
      </c>
      <c r="J145" s="6">
        <v>0</v>
      </c>
      <c r="K145" s="6">
        <v>0</v>
      </c>
      <c r="L145" s="147">
        <f t="shared" si="18"/>
        <v>4</v>
      </c>
      <c r="M145" s="148">
        <f t="shared" si="19"/>
        <v>10</v>
      </c>
    </row>
    <row r="146" spans="1:13" s="122" customFormat="1">
      <c r="A146" s="123" t="s">
        <v>43</v>
      </c>
      <c r="B146" s="6">
        <v>1</v>
      </c>
      <c r="C146" s="6">
        <v>1</v>
      </c>
      <c r="D146" s="6">
        <v>0</v>
      </c>
      <c r="E146" s="6">
        <v>1</v>
      </c>
      <c r="F146" s="6">
        <v>0</v>
      </c>
      <c r="G146" s="6">
        <v>0</v>
      </c>
      <c r="H146" s="6">
        <v>0</v>
      </c>
      <c r="I146" s="6">
        <v>0</v>
      </c>
      <c r="J146" s="6">
        <v>0</v>
      </c>
      <c r="K146" s="6">
        <v>1</v>
      </c>
      <c r="L146" s="147">
        <f t="shared" si="18"/>
        <v>4</v>
      </c>
      <c r="M146" s="148">
        <f t="shared" si="19"/>
        <v>1335</v>
      </c>
    </row>
    <row r="147" spans="1:13" s="122" customFormat="1" ht="12.75" customHeight="1">
      <c r="A147" s="175" t="s">
        <v>158</v>
      </c>
      <c r="B147" s="149">
        <f>SUM(B141:B146)</f>
        <v>34</v>
      </c>
      <c r="C147" s="149">
        <f>SUM(C141:C146)</f>
        <v>7</v>
      </c>
      <c r="D147" s="149">
        <f>SUM(D141:D146)</f>
        <v>4</v>
      </c>
      <c r="E147" s="149">
        <f>SUM(E141:E146)</f>
        <v>2</v>
      </c>
      <c r="F147" s="149">
        <f>SUM(F141:F146)</f>
        <v>2</v>
      </c>
      <c r="G147" s="149">
        <f>SUM(G141:G146)</f>
        <v>0</v>
      </c>
      <c r="H147" s="149">
        <f>SUM(H141:H146)</f>
        <v>0</v>
      </c>
      <c r="I147" s="149">
        <f>SUM(I141:I146)</f>
        <v>2</v>
      </c>
      <c r="J147" s="149">
        <f>SUM(J141:J146)</f>
        <v>0</v>
      </c>
      <c r="K147" s="149">
        <f>SUM(K141:K146)</f>
        <v>2</v>
      </c>
      <c r="L147" s="12">
        <f>SUM(B147:K147)</f>
        <v>53</v>
      </c>
      <c r="M147" s="24"/>
    </row>
    <row r="148" spans="1:13" s="122" customFormat="1" ht="13.5" thickBot="1">
      <c r="A148" s="49" t="s">
        <v>167</v>
      </c>
      <c r="B148" s="48">
        <v>2.5</v>
      </c>
      <c r="C148" s="48">
        <v>7.5</v>
      </c>
      <c r="D148" s="48">
        <v>30</v>
      </c>
      <c r="E148" s="48">
        <v>75</v>
      </c>
      <c r="F148" s="48">
        <v>150</v>
      </c>
      <c r="G148" s="48">
        <v>240</v>
      </c>
      <c r="H148" s="48">
        <v>350</v>
      </c>
      <c r="I148" s="48">
        <v>450</v>
      </c>
      <c r="J148" s="48">
        <v>750</v>
      </c>
      <c r="K148" s="48">
        <v>1250</v>
      </c>
      <c r="L148" s="176"/>
      <c r="M148" s="33">
        <f>SUM(M141:M146)</f>
        <v>4107.5</v>
      </c>
    </row>
    <row r="149" spans="1:13" s="122" customFormat="1">
      <c r="B149" s="4"/>
      <c r="C149" s="4"/>
      <c r="D149" s="4"/>
      <c r="E149" s="4"/>
      <c r="F149" s="4"/>
      <c r="G149" s="4"/>
      <c r="H149" s="4"/>
      <c r="I149" s="4"/>
      <c r="J149" s="4"/>
      <c r="K149" s="4"/>
    </row>
    <row r="150" spans="1:13" s="122" customFormat="1" ht="13.5" thickBot="1">
      <c r="B150" s="4"/>
      <c r="C150" s="4"/>
      <c r="D150" s="4"/>
      <c r="E150" s="4"/>
      <c r="F150" s="4"/>
      <c r="G150" s="4"/>
      <c r="H150" s="4"/>
      <c r="I150" s="4"/>
      <c r="J150" s="4"/>
      <c r="K150" s="4"/>
    </row>
    <row r="151" spans="1:13" s="122" customFormat="1" ht="13.5" thickBot="1">
      <c r="A151" s="264" t="s">
        <v>402</v>
      </c>
      <c r="B151" s="270"/>
      <c r="C151" s="270"/>
      <c r="D151" s="270"/>
      <c r="E151" s="270"/>
      <c r="F151" s="270"/>
      <c r="G151" s="270"/>
      <c r="H151" s="270"/>
      <c r="I151" s="270"/>
      <c r="J151" s="270"/>
      <c r="K151" s="270"/>
      <c r="L151" s="262"/>
    </row>
    <row r="152" spans="1:13" s="122" customFormat="1" ht="30" customHeight="1">
      <c r="A152" s="117" t="s">
        <v>2</v>
      </c>
      <c r="B152" s="118" t="s">
        <v>192</v>
      </c>
      <c r="C152" s="118" t="s">
        <v>193</v>
      </c>
      <c r="D152" s="118" t="s">
        <v>194</v>
      </c>
      <c r="E152" s="118" t="s">
        <v>195</v>
      </c>
      <c r="F152" s="118" t="s">
        <v>196</v>
      </c>
      <c r="G152" s="118" t="s">
        <v>197</v>
      </c>
      <c r="H152" s="118" t="s">
        <v>198</v>
      </c>
      <c r="I152" s="118" t="s">
        <v>199</v>
      </c>
      <c r="J152" s="118" t="s">
        <v>200</v>
      </c>
      <c r="K152" s="118" t="s">
        <v>4</v>
      </c>
      <c r="L152" s="10" t="s">
        <v>168</v>
      </c>
    </row>
    <row r="153" spans="1:13" s="122" customFormat="1">
      <c r="A153" s="123" t="s">
        <v>27</v>
      </c>
      <c r="B153" s="105">
        <v>1</v>
      </c>
      <c r="C153" s="105">
        <v>0</v>
      </c>
      <c r="D153" s="105">
        <v>1</v>
      </c>
      <c r="E153" s="105">
        <v>0</v>
      </c>
      <c r="F153" s="105">
        <v>0</v>
      </c>
      <c r="G153" s="105">
        <v>0</v>
      </c>
      <c r="H153" s="105">
        <v>0</v>
      </c>
      <c r="I153" s="105">
        <v>1</v>
      </c>
      <c r="J153" s="105">
        <v>0</v>
      </c>
      <c r="K153" s="147">
        <f t="shared" ref="K153:K157" si="20">SUM(B153:J153)</f>
        <v>3</v>
      </c>
      <c r="L153" s="148">
        <f>B153*$B$158+C153*$C$158+D153*$D$158+E153*$E$158+F153*$F$158+G153*$G$158+H153*$H$158+I153*$I$158+J153*$J$158</f>
        <v>755.05</v>
      </c>
    </row>
    <row r="154" spans="1:13" s="122" customFormat="1" ht="12.75" customHeight="1">
      <c r="A154" s="124" t="s">
        <v>174</v>
      </c>
      <c r="B154" s="105">
        <v>2</v>
      </c>
      <c r="C154" s="105">
        <v>6</v>
      </c>
      <c r="D154" s="105">
        <v>7</v>
      </c>
      <c r="E154" s="105">
        <v>0</v>
      </c>
      <c r="F154" s="105">
        <v>0</v>
      </c>
      <c r="G154" s="105">
        <v>1</v>
      </c>
      <c r="H154" s="105">
        <v>0</v>
      </c>
      <c r="I154" s="105">
        <v>0</v>
      </c>
      <c r="J154" s="105">
        <v>0</v>
      </c>
      <c r="K154" s="147">
        <f t="shared" si="20"/>
        <v>16</v>
      </c>
      <c r="L154" s="148">
        <f t="shared" ref="L154:L156" si="21">B154*$B$158+C154*$C$158+D154*$D$158+E154*$E$158+F154*$F$158+G154*$G$158+H154*$H$158+I154*$I$158+J154*$J$158</f>
        <v>213.4</v>
      </c>
    </row>
    <row r="155" spans="1:13" s="122" customFormat="1" ht="12.75" customHeight="1">
      <c r="A155" s="124" t="s">
        <v>175</v>
      </c>
      <c r="B155" s="105">
        <v>0</v>
      </c>
      <c r="C155" s="105">
        <v>1</v>
      </c>
      <c r="D155" s="105">
        <v>0</v>
      </c>
      <c r="E155" s="105">
        <v>2</v>
      </c>
      <c r="F155" s="105">
        <v>1</v>
      </c>
      <c r="G155" s="105">
        <v>0</v>
      </c>
      <c r="H155" s="105">
        <v>1</v>
      </c>
      <c r="I155" s="105">
        <v>0</v>
      </c>
      <c r="J155" s="105">
        <v>0</v>
      </c>
      <c r="K155" s="147">
        <f t="shared" si="20"/>
        <v>5</v>
      </c>
      <c r="L155" s="148">
        <f t="shared" si="21"/>
        <v>510.55</v>
      </c>
    </row>
    <row r="156" spans="1:13" s="122" customFormat="1">
      <c r="A156" s="123" t="s">
        <v>43</v>
      </c>
      <c r="B156" s="105">
        <v>2</v>
      </c>
      <c r="C156" s="105">
        <v>2</v>
      </c>
      <c r="D156" s="105">
        <v>1</v>
      </c>
      <c r="E156" s="105">
        <v>0</v>
      </c>
      <c r="F156" s="105">
        <v>1</v>
      </c>
      <c r="G156" s="105">
        <v>0</v>
      </c>
      <c r="H156" s="105">
        <v>0</v>
      </c>
      <c r="I156" s="105">
        <v>0</v>
      </c>
      <c r="J156" s="105">
        <v>1</v>
      </c>
      <c r="K156" s="147">
        <f t="shared" si="20"/>
        <v>7</v>
      </c>
      <c r="L156" s="148">
        <f t="shared" si="21"/>
        <v>1081.2</v>
      </c>
    </row>
    <row r="157" spans="1:13" s="122" customFormat="1" ht="12.75" customHeight="1">
      <c r="A157" s="175" t="s">
        <v>158</v>
      </c>
      <c r="B157" s="149">
        <f>SUM(B153:B156)</f>
        <v>5</v>
      </c>
      <c r="C157" s="149">
        <f>SUM(C153:C156)</f>
        <v>9</v>
      </c>
      <c r="D157" s="149">
        <f>SUM(D153:D156)</f>
        <v>9</v>
      </c>
      <c r="E157" s="149">
        <f>SUM(E153:E156)</f>
        <v>2</v>
      </c>
      <c r="F157" s="149">
        <f>SUM(F153:F156)</f>
        <v>2</v>
      </c>
      <c r="G157" s="149">
        <f>SUM(G153:G156)</f>
        <v>1</v>
      </c>
      <c r="H157" s="149">
        <f>SUM(H153:H156)</f>
        <v>1</v>
      </c>
      <c r="I157" s="149">
        <f>SUM(I153:I156)</f>
        <v>1</v>
      </c>
      <c r="J157" s="149">
        <f>SUM(J153:J156)</f>
        <v>1</v>
      </c>
      <c r="K157" s="12">
        <f t="shared" si="20"/>
        <v>31</v>
      </c>
      <c r="L157" s="24"/>
    </row>
    <row r="158" spans="1:13" s="122" customFormat="1" ht="13.5" thickBot="1">
      <c r="A158" s="49" t="s">
        <v>167</v>
      </c>
      <c r="B158" s="48">
        <v>0.05</v>
      </c>
      <c r="C158" s="48">
        <v>0.55000000000000004</v>
      </c>
      <c r="D158" s="48">
        <v>5</v>
      </c>
      <c r="E158" s="48">
        <v>30</v>
      </c>
      <c r="F158" s="48">
        <v>75</v>
      </c>
      <c r="G158" s="48">
        <v>175</v>
      </c>
      <c r="H158" s="48">
        <v>375</v>
      </c>
      <c r="I158" s="48">
        <v>750</v>
      </c>
      <c r="J158" s="48">
        <v>1000</v>
      </c>
      <c r="K158" s="176"/>
      <c r="L158" s="33">
        <f>SUM(L153:L156)</f>
        <v>2560.1999999999998</v>
      </c>
    </row>
    <row r="159" spans="1:13" s="34" customFormat="1" ht="15.75" customHeight="1">
      <c r="A159" s="82"/>
      <c r="B159" s="83"/>
      <c r="C159" s="83"/>
      <c r="D159" s="83"/>
      <c r="E159" s="83"/>
      <c r="F159" s="83"/>
      <c r="G159" s="83"/>
      <c r="H159" s="83"/>
      <c r="I159" s="83"/>
      <c r="J159" s="83"/>
      <c r="K159" s="83"/>
      <c r="L159" s="177"/>
      <c r="M159" s="84"/>
    </row>
    <row r="160" spans="1:13" s="34" customFormat="1" ht="15.75" customHeight="1" thickBot="1">
      <c r="A160" s="82"/>
      <c r="B160" s="83"/>
      <c r="C160" s="83"/>
      <c r="D160" s="83"/>
      <c r="E160" s="83"/>
      <c r="F160" s="83"/>
      <c r="G160" s="83"/>
      <c r="H160" s="83"/>
      <c r="I160" s="83"/>
      <c r="J160" s="83"/>
      <c r="K160" s="83"/>
      <c r="L160" s="177"/>
      <c r="M160" s="84"/>
    </row>
    <row r="161" spans="1:13" s="113" customFormat="1" ht="13.5" thickBot="1">
      <c r="A161" s="264" t="s">
        <v>403</v>
      </c>
      <c r="B161" s="276"/>
      <c r="C161" s="276"/>
      <c r="D161" s="276"/>
      <c r="E161" s="276"/>
      <c r="F161" s="276"/>
      <c r="G161" s="276"/>
      <c r="H161" s="276"/>
      <c r="I161" s="276"/>
      <c r="J161" s="276"/>
      <c r="K161" s="277"/>
    </row>
    <row r="162" spans="1:13" s="113" customFormat="1" ht="30" customHeight="1">
      <c r="A162" s="178" t="s">
        <v>2</v>
      </c>
      <c r="B162" s="179" t="s">
        <v>387</v>
      </c>
      <c r="C162" s="179" t="s">
        <v>388</v>
      </c>
      <c r="D162" s="179" t="s">
        <v>389</v>
      </c>
      <c r="E162" s="179" t="s">
        <v>390</v>
      </c>
      <c r="F162" s="179" t="s">
        <v>391</v>
      </c>
      <c r="G162" s="179" t="s">
        <v>392</v>
      </c>
      <c r="H162" s="179" t="s">
        <v>393</v>
      </c>
      <c r="I162" s="179" t="s">
        <v>394</v>
      </c>
      <c r="J162" s="179" t="s">
        <v>395</v>
      </c>
      <c r="K162" s="180" t="s">
        <v>4</v>
      </c>
    </row>
    <row r="163" spans="1:13" s="113" customFormat="1">
      <c r="A163" s="167" t="s">
        <v>332</v>
      </c>
      <c r="B163" s="105">
        <v>82</v>
      </c>
      <c r="C163" s="105">
        <v>12</v>
      </c>
      <c r="D163" s="105">
        <v>13</v>
      </c>
      <c r="E163" s="105">
        <v>4</v>
      </c>
      <c r="F163" s="105">
        <v>3</v>
      </c>
      <c r="G163" s="105">
        <v>1</v>
      </c>
      <c r="H163" s="105">
        <v>0</v>
      </c>
      <c r="I163" s="105">
        <v>0</v>
      </c>
      <c r="J163" s="105">
        <v>0</v>
      </c>
      <c r="K163" s="145">
        <f>SUM(B163:J163)</f>
        <v>115</v>
      </c>
    </row>
    <row r="164" spans="1:13" s="113" customFormat="1" ht="13.5" thickBot="1">
      <c r="A164" s="173" t="s">
        <v>404</v>
      </c>
      <c r="B164" s="146">
        <f>B163/$K$163</f>
        <v>0.71304347826086956</v>
      </c>
      <c r="C164" s="146">
        <f t="shared" ref="C164:J164" si="22">C163/$K$163</f>
        <v>0.10434782608695652</v>
      </c>
      <c r="D164" s="146">
        <f t="shared" si="22"/>
        <v>0.11304347826086956</v>
      </c>
      <c r="E164" s="146">
        <f t="shared" si="22"/>
        <v>3.4782608695652174E-2</v>
      </c>
      <c r="F164" s="146">
        <f t="shared" si="22"/>
        <v>2.6086956521739129E-2</v>
      </c>
      <c r="G164" s="146">
        <f t="shared" si="22"/>
        <v>8.6956521739130436E-3</v>
      </c>
      <c r="H164" s="146">
        <f t="shared" si="22"/>
        <v>0</v>
      </c>
      <c r="I164" s="146">
        <f t="shared" si="22"/>
        <v>0</v>
      </c>
      <c r="J164" s="146">
        <f t="shared" si="22"/>
        <v>0</v>
      </c>
      <c r="K164" s="174">
        <f>SUM(B164:J164)</f>
        <v>0.99999999999999989</v>
      </c>
    </row>
    <row r="165" spans="1:13" s="34" customFormat="1" ht="15.75" customHeight="1">
      <c r="A165" s="82"/>
      <c r="B165" s="83"/>
      <c r="C165" s="83"/>
      <c r="D165" s="83"/>
      <c r="E165" s="83"/>
      <c r="F165" s="83"/>
      <c r="G165" s="83"/>
      <c r="H165" s="83"/>
      <c r="I165" s="83"/>
      <c r="J165" s="83"/>
      <c r="K165" s="83"/>
      <c r="L165" s="177"/>
      <c r="M165" s="84"/>
    </row>
    <row r="166" spans="1:13" s="34" customFormat="1" ht="15.75" customHeight="1" thickBot="1">
      <c r="A166" s="82"/>
      <c r="B166" s="83"/>
      <c r="C166" s="83"/>
      <c r="D166" s="83"/>
      <c r="E166" s="83"/>
      <c r="F166" s="83"/>
      <c r="G166" s="83"/>
      <c r="H166" s="83"/>
      <c r="I166" s="83"/>
      <c r="J166" s="83"/>
      <c r="K166" s="83"/>
      <c r="L166" s="177"/>
      <c r="M166" s="84"/>
    </row>
    <row r="167" spans="1:13" s="122" customFormat="1" ht="13.5" thickBot="1">
      <c r="A167" s="264" t="s">
        <v>405</v>
      </c>
      <c r="B167" s="265" t="s">
        <v>406</v>
      </c>
      <c r="C167" s="265" t="s">
        <v>406</v>
      </c>
      <c r="D167" s="265" t="s">
        <v>406</v>
      </c>
      <c r="E167" s="265" t="s">
        <v>406</v>
      </c>
      <c r="F167" s="265" t="s">
        <v>406</v>
      </c>
      <c r="G167" s="265" t="s">
        <v>406</v>
      </c>
      <c r="H167" s="265" t="s">
        <v>406</v>
      </c>
      <c r="I167" s="265" t="s">
        <v>406</v>
      </c>
      <c r="J167" s="265" t="s">
        <v>406</v>
      </c>
      <c r="K167" s="265" t="s">
        <v>406</v>
      </c>
      <c r="L167" s="265" t="s">
        <v>406</v>
      </c>
      <c r="M167" s="272"/>
    </row>
    <row r="168" spans="1:13" s="122" customFormat="1" ht="30" customHeight="1">
      <c r="A168" s="117" t="s">
        <v>2</v>
      </c>
      <c r="B168" s="118" t="s">
        <v>387</v>
      </c>
      <c r="C168" s="118" t="s">
        <v>388</v>
      </c>
      <c r="D168" s="118" t="s">
        <v>389</v>
      </c>
      <c r="E168" s="118" t="s">
        <v>390</v>
      </c>
      <c r="F168" s="118" t="s">
        <v>391</v>
      </c>
      <c r="G168" s="118" t="s">
        <v>392</v>
      </c>
      <c r="H168" s="118" t="s">
        <v>393</v>
      </c>
      <c r="I168" s="118" t="s">
        <v>394</v>
      </c>
      <c r="J168" s="118" t="s">
        <v>398</v>
      </c>
      <c r="K168" s="118" t="s">
        <v>399</v>
      </c>
      <c r="L168" s="118" t="s">
        <v>4</v>
      </c>
      <c r="M168" s="10" t="s">
        <v>168</v>
      </c>
    </row>
    <row r="169" spans="1:13" s="122" customFormat="1">
      <c r="A169" s="67" t="s">
        <v>27</v>
      </c>
      <c r="B169" s="6">
        <v>2</v>
      </c>
      <c r="C169" s="6">
        <v>0</v>
      </c>
      <c r="D169" s="6">
        <v>0</v>
      </c>
      <c r="E169" s="6">
        <v>1</v>
      </c>
      <c r="F169" s="6">
        <v>0</v>
      </c>
      <c r="G169" s="6">
        <v>0</v>
      </c>
      <c r="H169" s="6">
        <v>0</v>
      </c>
      <c r="I169" s="6">
        <v>0</v>
      </c>
      <c r="J169" s="6">
        <v>0</v>
      </c>
      <c r="K169" s="6">
        <v>1</v>
      </c>
      <c r="L169" s="147">
        <f>SUM(B169:K169)</f>
        <v>4</v>
      </c>
      <c r="M169" s="148">
        <f>B169*$B$174+C169*$C$174+D169*$D$174+E169*$E$174+F169*$F$174+G169*$G$174+H169*$H$174+I169*$I$174+J169*$J$174+K169*$K$174</f>
        <v>1330</v>
      </c>
    </row>
    <row r="170" spans="1:13" s="122" customFormat="1" ht="12.75" customHeight="1">
      <c r="A170" s="67" t="s">
        <v>153</v>
      </c>
      <c r="B170" s="6">
        <v>15</v>
      </c>
      <c r="C170" s="6">
        <v>1</v>
      </c>
      <c r="D170" s="6">
        <v>0</v>
      </c>
      <c r="E170" s="6">
        <v>0</v>
      </c>
      <c r="F170" s="6">
        <v>0</v>
      </c>
      <c r="G170" s="6">
        <v>0</v>
      </c>
      <c r="H170" s="6">
        <v>0</v>
      </c>
      <c r="I170" s="6">
        <v>0</v>
      </c>
      <c r="J170" s="6">
        <v>0</v>
      </c>
      <c r="K170" s="6">
        <v>0</v>
      </c>
      <c r="L170" s="147">
        <f t="shared" ref="L170:L172" si="23">SUM(B170:K170)</f>
        <v>16</v>
      </c>
      <c r="M170" s="148">
        <f t="shared" ref="M170:M172" si="24">B170*$B$174+C170*$C$174+D170*$D$174+E170*$E$174+F170*$F$174+G170*$G$174+H170*$H$174+I170*$I$174+J170*$J$174+K170*$K$174</f>
        <v>45</v>
      </c>
    </row>
    <row r="171" spans="1:13" s="122" customFormat="1" ht="12.75" customHeight="1">
      <c r="A171" s="67" t="s">
        <v>154</v>
      </c>
      <c r="B171" s="6">
        <v>3</v>
      </c>
      <c r="C171" s="6">
        <v>1</v>
      </c>
      <c r="D171" s="6">
        <v>2</v>
      </c>
      <c r="E171" s="6">
        <v>0</v>
      </c>
      <c r="F171" s="6">
        <v>0</v>
      </c>
      <c r="G171" s="6">
        <v>0</v>
      </c>
      <c r="H171" s="6">
        <v>0</v>
      </c>
      <c r="I171" s="6">
        <v>0</v>
      </c>
      <c r="J171" s="6">
        <v>0</v>
      </c>
      <c r="K171" s="6">
        <v>0</v>
      </c>
      <c r="L171" s="147">
        <f t="shared" si="23"/>
        <v>6</v>
      </c>
      <c r="M171" s="148">
        <f t="shared" si="24"/>
        <v>75</v>
      </c>
    </row>
    <row r="172" spans="1:13" s="122" customFormat="1">
      <c r="A172" s="67" t="s">
        <v>43</v>
      </c>
      <c r="B172" s="6">
        <v>2</v>
      </c>
      <c r="C172" s="6">
        <v>0</v>
      </c>
      <c r="D172" s="6">
        <v>0</v>
      </c>
      <c r="E172" s="6">
        <v>0</v>
      </c>
      <c r="F172" s="6">
        <v>0</v>
      </c>
      <c r="G172" s="6">
        <v>0</v>
      </c>
      <c r="H172" s="6">
        <v>0</v>
      </c>
      <c r="I172" s="6">
        <v>0</v>
      </c>
      <c r="J172" s="6">
        <v>0</v>
      </c>
      <c r="K172" s="6">
        <v>0</v>
      </c>
      <c r="L172" s="147">
        <f t="shared" si="23"/>
        <v>2</v>
      </c>
      <c r="M172" s="148">
        <f t="shared" si="24"/>
        <v>5</v>
      </c>
    </row>
    <row r="173" spans="1:13" s="122" customFormat="1" ht="12.75" customHeight="1" thickBot="1">
      <c r="A173" s="175" t="s">
        <v>158</v>
      </c>
      <c r="B173" s="149">
        <f>SUM(B169:B172)</f>
        <v>22</v>
      </c>
      <c r="C173" s="149">
        <f>SUM(C169:C172)</f>
        <v>2</v>
      </c>
      <c r="D173" s="149">
        <f>SUM(D169:D172)</f>
        <v>2</v>
      </c>
      <c r="E173" s="149">
        <f>SUM(E169:E172)</f>
        <v>1</v>
      </c>
      <c r="F173" s="149">
        <f>SUM(F169:F172)</f>
        <v>0</v>
      </c>
      <c r="G173" s="149">
        <f>SUM(G169:G172)</f>
        <v>0</v>
      </c>
      <c r="H173" s="149">
        <f>SUM(H169:H172)</f>
        <v>0</v>
      </c>
      <c r="I173" s="149">
        <f>SUM(I169:I172)</f>
        <v>0</v>
      </c>
      <c r="J173" s="149">
        <f>SUM(J169:J172)</f>
        <v>0</v>
      </c>
      <c r="K173" s="149">
        <f>SUM(K169:K172)</f>
        <v>1</v>
      </c>
      <c r="L173" s="12">
        <f>SUM(B173:K173)</f>
        <v>28</v>
      </c>
      <c r="M173" s="13"/>
    </row>
    <row r="174" spans="1:13" s="122" customFormat="1" ht="13.5" thickBot="1">
      <c r="A174" s="49" t="s">
        <v>167</v>
      </c>
      <c r="B174" s="48">
        <v>2.5</v>
      </c>
      <c r="C174" s="48">
        <v>7.5</v>
      </c>
      <c r="D174" s="48">
        <v>30</v>
      </c>
      <c r="E174" s="48">
        <v>75</v>
      </c>
      <c r="F174" s="48">
        <v>150</v>
      </c>
      <c r="G174" s="48">
        <v>240</v>
      </c>
      <c r="H174" s="48">
        <v>350</v>
      </c>
      <c r="I174" s="48">
        <v>450</v>
      </c>
      <c r="J174" s="48">
        <v>750</v>
      </c>
      <c r="K174" s="48">
        <v>1250</v>
      </c>
      <c r="L174" s="15"/>
      <c r="M174" s="181">
        <f>SUM(M169:M172)</f>
        <v>1455</v>
      </c>
    </row>
    <row r="175" spans="1:13" s="34" customFormat="1" ht="15.75" customHeight="1">
      <c r="A175" s="82"/>
      <c r="B175" s="83"/>
      <c r="C175" s="83"/>
      <c r="D175" s="83"/>
      <c r="E175" s="83"/>
      <c r="F175" s="83"/>
      <c r="G175" s="83"/>
      <c r="H175" s="83"/>
      <c r="I175" s="83"/>
      <c r="J175" s="83"/>
      <c r="K175" s="83"/>
      <c r="L175" s="177"/>
      <c r="M175" s="84"/>
    </row>
    <row r="176" spans="1:13" s="34" customFormat="1" ht="15.75" customHeight="1" thickBot="1">
      <c r="A176" s="82"/>
      <c r="B176" s="83"/>
      <c r="C176" s="83"/>
      <c r="D176" s="83"/>
      <c r="E176" s="83"/>
      <c r="F176" s="83"/>
      <c r="G176" s="83"/>
      <c r="H176" s="83"/>
      <c r="I176" s="83"/>
      <c r="J176" s="83"/>
      <c r="K176" s="83"/>
      <c r="L176" s="177"/>
      <c r="M176" s="84"/>
    </row>
    <row r="177" spans="1:13" s="122" customFormat="1" ht="13.5" thickBot="1">
      <c r="A177" s="264" t="s">
        <v>407</v>
      </c>
      <c r="B177" s="265" t="s">
        <v>406</v>
      </c>
      <c r="C177" s="265" t="s">
        <v>406</v>
      </c>
      <c r="D177" s="265" t="s">
        <v>406</v>
      </c>
      <c r="E177" s="265" t="s">
        <v>406</v>
      </c>
      <c r="F177" s="265" t="s">
        <v>406</v>
      </c>
      <c r="G177" s="265" t="s">
        <v>406</v>
      </c>
      <c r="H177" s="265" t="s">
        <v>406</v>
      </c>
      <c r="I177" s="265" t="s">
        <v>406</v>
      </c>
      <c r="J177" s="265" t="s">
        <v>406</v>
      </c>
      <c r="K177" s="265" t="s">
        <v>406</v>
      </c>
      <c r="L177" s="265" t="s">
        <v>406</v>
      </c>
      <c r="M177" s="272"/>
    </row>
    <row r="178" spans="1:13" s="122" customFormat="1" ht="30" customHeight="1">
      <c r="A178" s="117" t="s">
        <v>2</v>
      </c>
      <c r="B178" s="118" t="s">
        <v>387</v>
      </c>
      <c r="C178" s="118" t="s">
        <v>388</v>
      </c>
      <c r="D178" s="118" t="s">
        <v>389</v>
      </c>
      <c r="E178" s="118" t="s">
        <v>390</v>
      </c>
      <c r="F178" s="118" t="s">
        <v>391</v>
      </c>
      <c r="G178" s="118" t="s">
        <v>392</v>
      </c>
      <c r="H178" s="118" t="s">
        <v>393</v>
      </c>
      <c r="I178" s="118" t="s">
        <v>394</v>
      </c>
      <c r="J178" s="118" t="s">
        <v>398</v>
      </c>
      <c r="K178" s="118" t="s">
        <v>399</v>
      </c>
      <c r="L178" s="118" t="s">
        <v>4</v>
      </c>
      <c r="M178" s="10" t="s">
        <v>168</v>
      </c>
    </row>
    <row r="179" spans="1:13" s="122" customFormat="1">
      <c r="A179" s="67" t="s">
        <v>27</v>
      </c>
      <c r="B179" s="6">
        <v>1</v>
      </c>
      <c r="C179" s="6">
        <v>0</v>
      </c>
      <c r="D179" s="6">
        <v>1</v>
      </c>
      <c r="E179" s="6">
        <v>0</v>
      </c>
      <c r="F179" s="6">
        <v>1</v>
      </c>
      <c r="G179" s="6">
        <v>0</v>
      </c>
      <c r="H179" s="6">
        <v>0</v>
      </c>
      <c r="I179" s="6">
        <v>0</v>
      </c>
      <c r="J179" s="6">
        <v>0</v>
      </c>
      <c r="K179" s="6">
        <v>0</v>
      </c>
      <c r="L179" s="147">
        <f>SUM(B179:K179)</f>
        <v>3</v>
      </c>
      <c r="M179" s="148">
        <f>B179*$B$184+C179*$C$184+D179*$D$184+E179*$E$184+F179*$F$184+G179*$G$184+H179*$H$184+I179*$I$184+J179*$J$184+K179*$K$184</f>
        <v>182.5</v>
      </c>
    </row>
    <row r="180" spans="1:13" s="122" customFormat="1" ht="12.75" customHeight="1">
      <c r="A180" s="67" t="s">
        <v>153</v>
      </c>
      <c r="B180" s="6">
        <v>11</v>
      </c>
      <c r="C180" s="6">
        <v>0</v>
      </c>
      <c r="D180" s="6">
        <v>0</v>
      </c>
      <c r="E180" s="6">
        <v>0</v>
      </c>
      <c r="F180" s="6">
        <v>0</v>
      </c>
      <c r="G180" s="6">
        <v>0</v>
      </c>
      <c r="H180" s="6">
        <v>0</v>
      </c>
      <c r="I180" s="6">
        <v>0</v>
      </c>
      <c r="J180" s="6">
        <v>0</v>
      </c>
      <c r="K180" s="6">
        <v>0</v>
      </c>
      <c r="L180" s="147">
        <f t="shared" ref="L180:L182" si="25">SUM(B180:K180)</f>
        <v>11</v>
      </c>
      <c r="M180" s="148">
        <f t="shared" ref="M180:M182" si="26">B180*$B$184+C180*$C$184+D180*$D$184+E180*$E$184+F180*$F$184+G180*$G$184+H180*$H$184+I180*$I$184+J180*$J$184+K180*$K$184</f>
        <v>27.5</v>
      </c>
    </row>
    <row r="181" spans="1:13" s="122" customFormat="1" ht="12.75" customHeight="1">
      <c r="A181" s="67" t="s">
        <v>154</v>
      </c>
      <c r="B181" s="6">
        <v>4</v>
      </c>
      <c r="C181" s="6">
        <v>0</v>
      </c>
      <c r="D181" s="6">
        <v>0</v>
      </c>
      <c r="E181" s="6">
        <v>0</v>
      </c>
      <c r="F181" s="6">
        <v>0</v>
      </c>
      <c r="G181" s="6">
        <v>0</v>
      </c>
      <c r="H181" s="6">
        <v>0</v>
      </c>
      <c r="I181" s="6">
        <v>1</v>
      </c>
      <c r="J181" s="6">
        <v>0</v>
      </c>
      <c r="K181" s="6">
        <v>0</v>
      </c>
      <c r="L181" s="147">
        <f t="shared" si="25"/>
        <v>5</v>
      </c>
      <c r="M181" s="148">
        <f t="shared" si="26"/>
        <v>460</v>
      </c>
    </row>
    <row r="182" spans="1:13" s="122" customFormat="1">
      <c r="A182" s="67" t="s">
        <v>43</v>
      </c>
      <c r="B182" s="6">
        <v>4</v>
      </c>
      <c r="C182" s="6">
        <v>0</v>
      </c>
      <c r="D182" s="6">
        <v>0</v>
      </c>
      <c r="E182" s="6">
        <v>0</v>
      </c>
      <c r="F182" s="6">
        <v>0</v>
      </c>
      <c r="G182" s="6">
        <v>0</v>
      </c>
      <c r="H182" s="6">
        <v>0</v>
      </c>
      <c r="I182" s="6">
        <v>0</v>
      </c>
      <c r="J182" s="6">
        <v>0</v>
      </c>
      <c r="K182" s="6">
        <v>0</v>
      </c>
      <c r="L182" s="147">
        <f t="shared" si="25"/>
        <v>4</v>
      </c>
      <c r="M182" s="148">
        <f t="shared" si="26"/>
        <v>10</v>
      </c>
    </row>
    <row r="183" spans="1:13" s="122" customFormat="1" ht="12.75" customHeight="1" thickBot="1">
      <c r="A183" s="175" t="s">
        <v>158</v>
      </c>
      <c r="B183" s="149">
        <f>SUM(B179:B182)</f>
        <v>20</v>
      </c>
      <c r="C183" s="149">
        <f>SUM(C179:C182)</f>
        <v>0</v>
      </c>
      <c r="D183" s="149">
        <f>SUM(D179:D182)</f>
        <v>1</v>
      </c>
      <c r="E183" s="149">
        <f>SUM(E179:E182)</f>
        <v>0</v>
      </c>
      <c r="F183" s="149">
        <f>SUM(F179:F182)</f>
        <v>1</v>
      </c>
      <c r="G183" s="149">
        <f>SUM(G179:G182)</f>
        <v>0</v>
      </c>
      <c r="H183" s="149">
        <f>SUM(H179:H182)</f>
        <v>0</v>
      </c>
      <c r="I183" s="149">
        <f>SUM(I179:I182)</f>
        <v>1</v>
      </c>
      <c r="J183" s="149">
        <f>SUM(J179:J182)</f>
        <v>0</v>
      </c>
      <c r="K183" s="149">
        <f>SUM(K179:K182)</f>
        <v>0</v>
      </c>
      <c r="L183" s="12">
        <f>SUM(B183:K183)</f>
        <v>23</v>
      </c>
      <c r="M183" s="13"/>
    </row>
    <row r="184" spans="1:13" s="122" customFormat="1" ht="13.5" thickBot="1">
      <c r="A184" s="49" t="s">
        <v>167</v>
      </c>
      <c r="B184" s="48">
        <v>2.5</v>
      </c>
      <c r="C184" s="48">
        <v>7.5</v>
      </c>
      <c r="D184" s="48">
        <v>30</v>
      </c>
      <c r="E184" s="48">
        <v>75</v>
      </c>
      <c r="F184" s="48">
        <v>150</v>
      </c>
      <c r="G184" s="48">
        <v>240</v>
      </c>
      <c r="H184" s="48">
        <v>350</v>
      </c>
      <c r="I184" s="48">
        <v>450</v>
      </c>
      <c r="J184" s="48">
        <v>750</v>
      </c>
      <c r="K184" s="48">
        <v>1250</v>
      </c>
      <c r="L184" s="15"/>
      <c r="M184" s="181">
        <f>SUM(M179:M182)</f>
        <v>680</v>
      </c>
    </row>
    <row r="185" spans="1:13" s="34" customFormat="1" ht="15.75" customHeight="1">
      <c r="A185" s="82"/>
      <c r="B185" s="83"/>
      <c r="C185" s="83"/>
      <c r="D185" s="83"/>
      <c r="E185" s="83"/>
      <c r="F185" s="83"/>
      <c r="G185" s="83"/>
      <c r="H185" s="83"/>
      <c r="I185" s="83"/>
      <c r="J185" s="83"/>
      <c r="K185" s="83"/>
      <c r="L185" s="177"/>
      <c r="M185" s="84"/>
    </row>
    <row r="186" spans="1:13" s="34" customFormat="1" ht="15.75" customHeight="1" thickBot="1">
      <c r="A186" s="82"/>
      <c r="B186" s="83"/>
      <c r="C186" s="83"/>
      <c r="D186" s="83"/>
      <c r="E186" s="83"/>
      <c r="F186" s="83"/>
      <c r="G186" s="83"/>
      <c r="H186" s="83"/>
      <c r="I186" s="83"/>
      <c r="J186" s="83"/>
      <c r="K186" s="83"/>
      <c r="L186" s="177"/>
      <c r="M186" s="84"/>
    </row>
    <row r="187" spans="1:13" s="122" customFormat="1" ht="13.5" thickBot="1">
      <c r="A187" s="264" t="s">
        <v>408</v>
      </c>
      <c r="B187" s="265" t="s">
        <v>406</v>
      </c>
      <c r="C187" s="265" t="s">
        <v>406</v>
      </c>
      <c r="D187" s="265" t="s">
        <v>406</v>
      </c>
      <c r="E187" s="265" t="s">
        <v>406</v>
      </c>
      <c r="F187" s="265" t="s">
        <v>406</v>
      </c>
      <c r="G187" s="265" t="s">
        <v>406</v>
      </c>
      <c r="H187" s="265" t="s">
        <v>406</v>
      </c>
      <c r="I187" s="265" t="s">
        <v>406</v>
      </c>
      <c r="J187" s="265" t="s">
        <v>406</v>
      </c>
      <c r="K187" s="265" t="s">
        <v>406</v>
      </c>
      <c r="L187" s="265" t="s">
        <v>406</v>
      </c>
      <c r="M187" s="272"/>
    </row>
    <row r="188" spans="1:13" s="122" customFormat="1" ht="30" customHeight="1">
      <c r="A188" s="117" t="s">
        <v>2</v>
      </c>
      <c r="B188" s="118" t="s">
        <v>387</v>
      </c>
      <c r="C188" s="118" t="s">
        <v>388</v>
      </c>
      <c r="D188" s="118" t="s">
        <v>389</v>
      </c>
      <c r="E188" s="118" t="s">
        <v>390</v>
      </c>
      <c r="F188" s="118" t="s">
        <v>391</v>
      </c>
      <c r="G188" s="118" t="s">
        <v>392</v>
      </c>
      <c r="H188" s="118" t="s">
        <v>393</v>
      </c>
      <c r="I188" s="118" t="s">
        <v>394</v>
      </c>
      <c r="J188" s="118" t="s">
        <v>398</v>
      </c>
      <c r="K188" s="118" t="s">
        <v>399</v>
      </c>
      <c r="L188" s="118" t="s">
        <v>4</v>
      </c>
      <c r="M188" s="10" t="s">
        <v>168</v>
      </c>
    </row>
    <row r="189" spans="1:13" s="122" customFormat="1">
      <c r="A189" s="67" t="s">
        <v>27</v>
      </c>
      <c r="B189" s="6">
        <v>6</v>
      </c>
      <c r="C189" s="6">
        <v>0</v>
      </c>
      <c r="D189" s="6">
        <v>1</v>
      </c>
      <c r="E189" s="6">
        <v>0</v>
      </c>
      <c r="F189" s="6">
        <v>0</v>
      </c>
      <c r="G189" s="6">
        <v>1</v>
      </c>
      <c r="H189" s="6">
        <v>0</v>
      </c>
      <c r="I189" s="6">
        <v>1</v>
      </c>
      <c r="J189" s="6">
        <v>0</v>
      </c>
      <c r="K189" s="6">
        <v>0</v>
      </c>
      <c r="L189" s="147">
        <f>SUM(B189:K189)</f>
        <v>9</v>
      </c>
      <c r="M189" s="148">
        <f>B189*$B$195+C189*$C$195+D189*$D$195+E189*$E$195+F189*$F$195+G189*$G$195+H189*$H$195+I189*$I$195+J189*$J$195+K189*$K$195</f>
        <v>735</v>
      </c>
    </row>
    <row r="190" spans="1:13" s="122" customFormat="1" ht="12.75" customHeight="1">
      <c r="A190" s="67" t="s">
        <v>153</v>
      </c>
      <c r="B190" s="6">
        <v>23</v>
      </c>
      <c r="C190" s="6">
        <v>0</v>
      </c>
      <c r="D190" s="6">
        <v>1</v>
      </c>
      <c r="E190" s="6">
        <v>0</v>
      </c>
      <c r="F190" s="6">
        <v>0</v>
      </c>
      <c r="G190" s="6">
        <v>0</v>
      </c>
      <c r="H190" s="6">
        <v>0</v>
      </c>
      <c r="I190" s="6">
        <v>0</v>
      </c>
      <c r="J190" s="6">
        <v>0</v>
      </c>
      <c r="K190" s="6">
        <v>0</v>
      </c>
      <c r="L190" s="147">
        <f t="shared" ref="L190:L193" si="27">SUM(B190:K190)</f>
        <v>24</v>
      </c>
      <c r="M190" s="148">
        <f t="shared" ref="M190:M193" si="28">B190*$B$195+C190*$C$195+D190*$D$195+E190*$E$195+F190*$F$195+G190*$G$195+H190*$H$195+I190*$I$195+J190*$J$195+K190*$K$195</f>
        <v>87.5</v>
      </c>
    </row>
    <row r="191" spans="1:13" s="122" customFormat="1" ht="12.75" customHeight="1">
      <c r="A191" s="67" t="s">
        <v>154</v>
      </c>
      <c r="B191" s="6">
        <v>3</v>
      </c>
      <c r="C191" s="6">
        <v>1</v>
      </c>
      <c r="D191" s="6">
        <v>1</v>
      </c>
      <c r="E191" s="6">
        <v>0</v>
      </c>
      <c r="F191" s="6">
        <v>0</v>
      </c>
      <c r="G191" s="6">
        <v>0</v>
      </c>
      <c r="H191" s="6">
        <v>0</v>
      </c>
      <c r="I191" s="6">
        <v>0</v>
      </c>
      <c r="J191" s="6">
        <v>0</v>
      </c>
      <c r="K191" s="6">
        <v>0</v>
      </c>
      <c r="L191" s="147">
        <f t="shared" si="27"/>
        <v>5</v>
      </c>
      <c r="M191" s="148">
        <f t="shared" si="28"/>
        <v>45</v>
      </c>
    </row>
    <row r="192" spans="1:13" s="122" customFormat="1">
      <c r="A192" s="67" t="s">
        <v>155</v>
      </c>
      <c r="B192" s="6">
        <v>3</v>
      </c>
      <c r="C192" s="6">
        <v>0</v>
      </c>
      <c r="D192" s="6">
        <v>1</v>
      </c>
      <c r="E192" s="6">
        <v>0</v>
      </c>
      <c r="F192" s="6">
        <v>0</v>
      </c>
      <c r="G192" s="6">
        <v>0</v>
      </c>
      <c r="H192" s="6">
        <v>0</v>
      </c>
      <c r="I192" s="6">
        <v>0</v>
      </c>
      <c r="J192" s="6">
        <v>0</v>
      </c>
      <c r="K192" s="6">
        <v>0</v>
      </c>
      <c r="L192" s="147">
        <f t="shared" si="27"/>
        <v>4</v>
      </c>
      <c r="M192" s="148">
        <f t="shared" si="28"/>
        <v>37.5</v>
      </c>
    </row>
    <row r="193" spans="1:13" s="122" customFormat="1" ht="12.75" customHeight="1">
      <c r="A193" s="67" t="s">
        <v>43</v>
      </c>
      <c r="B193" s="6">
        <v>6</v>
      </c>
      <c r="C193" s="6">
        <v>0</v>
      </c>
      <c r="D193" s="6">
        <v>0</v>
      </c>
      <c r="E193" s="6">
        <v>0</v>
      </c>
      <c r="F193" s="6">
        <v>0</v>
      </c>
      <c r="G193" s="6">
        <v>0</v>
      </c>
      <c r="H193" s="6">
        <v>0</v>
      </c>
      <c r="I193" s="6">
        <v>0</v>
      </c>
      <c r="J193" s="6">
        <v>0</v>
      </c>
      <c r="K193" s="6">
        <v>1</v>
      </c>
      <c r="L193" s="147">
        <f t="shared" si="27"/>
        <v>7</v>
      </c>
      <c r="M193" s="148">
        <f t="shared" si="28"/>
        <v>1265</v>
      </c>
    </row>
    <row r="194" spans="1:13" s="122" customFormat="1" ht="12.75" customHeight="1" thickBot="1">
      <c r="A194" s="175" t="s">
        <v>158</v>
      </c>
      <c r="B194" s="149">
        <f>SUM(B189:B193)</f>
        <v>41</v>
      </c>
      <c r="C194" s="149">
        <f>SUM(C189:C193)</f>
        <v>1</v>
      </c>
      <c r="D194" s="149">
        <f>SUM(D189:D193)</f>
        <v>4</v>
      </c>
      <c r="E194" s="149">
        <f>SUM(E189:E193)</f>
        <v>0</v>
      </c>
      <c r="F194" s="149">
        <f>SUM(F189:F193)</f>
        <v>0</v>
      </c>
      <c r="G194" s="149">
        <f>SUM(G189:G193)</f>
        <v>1</v>
      </c>
      <c r="H194" s="149">
        <f>SUM(H189:H193)</f>
        <v>0</v>
      </c>
      <c r="I194" s="149">
        <f>SUM(I189:I193)</f>
        <v>1</v>
      </c>
      <c r="J194" s="149">
        <f>SUM(J189:J193)</f>
        <v>0</v>
      </c>
      <c r="K194" s="149">
        <f>SUM(K189:K193)</f>
        <v>1</v>
      </c>
      <c r="L194" s="12">
        <f>SUM(B194:K194)</f>
        <v>49</v>
      </c>
      <c r="M194" s="13"/>
    </row>
    <row r="195" spans="1:13" s="122" customFormat="1" ht="13.5" thickBot="1">
      <c r="A195" s="49" t="s">
        <v>167</v>
      </c>
      <c r="B195" s="48">
        <v>2.5</v>
      </c>
      <c r="C195" s="48">
        <v>7.5</v>
      </c>
      <c r="D195" s="48">
        <v>30</v>
      </c>
      <c r="E195" s="48">
        <v>75</v>
      </c>
      <c r="F195" s="48">
        <v>150</v>
      </c>
      <c r="G195" s="48">
        <v>240</v>
      </c>
      <c r="H195" s="48">
        <v>350</v>
      </c>
      <c r="I195" s="48">
        <v>450</v>
      </c>
      <c r="J195" s="48">
        <v>750</v>
      </c>
      <c r="K195" s="48">
        <v>1250</v>
      </c>
      <c r="L195" s="15"/>
      <c r="M195" s="100">
        <f>SUM(M189:M193)</f>
        <v>2170</v>
      </c>
    </row>
    <row r="196" spans="1:13" s="122" customFormat="1">
      <c r="A196" s="129"/>
      <c r="B196" s="129"/>
      <c r="C196" s="129"/>
      <c r="D196" s="129"/>
      <c r="E196" s="129"/>
      <c r="F196" s="129"/>
      <c r="G196" s="129"/>
      <c r="H196" s="129"/>
      <c r="I196" s="129"/>
      <c r="J196" s="129"/>
      <c r="K196" s="130"/>
      <c r="L196" s="4"/>
    </row>
    <row r="197" spans="1:13" s="122" customFormat="1" ht="13.5" thickBot="1">
      <c r="A197" s="129"/>
      <c r="B197" s="129"/>
      <c r="C197" s="129"/>
      <c r="D197" s="129"/>
      <c r="E197" s="129"/>
      <c r="F197" s="129"/>
      <c r="G197" s="129"/>
      <c r="H197" s="129"/>
      <c r="I197" s="129"/>
      <c r="J197" s="129"/>
      <c r="K197" s="130"/>
      <c r="L197" s="4"/>
    </row>
    <row r="198" spans="1:13" s="122" customFormat="1" ht="13.5" thickBot="1">
      <c r="A198" s="264" t="s">
        <v>409</v>
      </c>
      <c r="B198" s="270"/>
      <c r="C198" s="270"/>
      <c r="D198" s="270"/>
      <c r="E198" s="270"/>
      <c r="F198" s="270"/>
      <c r="G198" s="270"/>
      <c r="H198" s="270"/>
      <c r="I198" s="270"/>
      <c r="J198" s="270"/>
      <c r="K198" s="270"/>
      <c r="L198" s="262"/>
    </row>
    <row r="199" spans="1:13" s="122" customFormat="1" ht="30" customHeight="1">
      <c r="A199" s="117" t="s">
        <v>2</v>
      </c>
      <c r="B199" s="118" t="s">
        <v>192</v>
      </c>
      <c r="C199" s="118" t="s">
        <v>193</v>
      </c>
      <c r="D199" s="118" t="s">
        <v>194</v>
      </c>
      <c r="E199" s="118" t="s">
        <v>195</v>
      </c>
      <c r="F199" s="118" t="s">
        <v>196</v>
      </c>
      <c r="G199" s="118" t="s">
        <v>197</v>
      </c>
      <c r="H199" s="118" t="s">
        <v>198</v>
      </c>
      <c r="I199" s="118" t="s">
        <v>199</v>
      </c>
      <c r="J199" s="118" t="s">
        <v>200</v>
      </c>
      <c r="K199" s="118" t="s">
        <v>4</v>
      </c>
      <c r="L199" s="10" t="s">
        <v>168</v>
      </c>
    </row>
    <row r="200" spans="1:13" s="122" customFormat="1">
      <c r="A200" s="67" t="s">
        <v>27</v>
      </c>
      <c r="B200" s="105">
        <v>1</v>
      </c>
      <c r="C200" s="105">
        <v>1</v>
      </c>
      <c r="D200" s="105">
        <v>0</v>
      </c>
      <c r="E200" s="105">
        <v>0</v>
      </c>
      <c r="F200" s="105">
        <v>1</v>
      </c>
      <c r="G200" s="105">
        <v>0</v>
      </c>
      <c r="H200" s="105">
        <v>0</v>
      </c>
      <c r="I200" s="105">
        <v>0</v>
      </c>
      <c r="J200" s="105">
        <v>0</v>
      </c>
      <c r="K200" s="147">
        <f t="shared" ref="K200:K204" si="29">SUM(B200:J200)</f>
        <v>3</v>
      </c>
      <c r="L200" s="148">
        <f>B200*$B$205+C200*$C$205+D200*$D$205+E200*$E$205+F200*$F$205+G200*$G$205+H200*$H$205+I200*$I$205+J200*$J$205</f>
        <v>75.599999999999994</v>
      </c>
    </row>
    <row r="201" spans="1:13" s="122" customFormat="1" ht="12.75" customHeight="1">
      <c r="A201" s="67" t="s">
        <v>153</v>
      </c>
      <c r="B201" s="105">
        <v>4</v>
      </c>
      <c r="C201" s="105">
        <v>6</v>
      </c>
      <c r="D201" s="105">
        <v>5</v>
      </c>
      <c r="E201" s="105">
        <v>0</v>
      </c>
      <c r="F201" s="105">
        <v>0</v>
      </c>
      <c r="G201" s="105">
        <v>0</v>
      </c>
      <c r="H201" s="105">
        <v>0</v>
      </c>
      <c r="I201" s="105">
        <v>0</v>
      </c>
      <c r="J201" s="105">
        <v>0</v>
      </c>
      <c r="K201" s="147">
        <f t="shared" si="29"/>
        <v>15</v>
      </c>
      <c r="L201" s="148">
        <f t="shared" ref="L201:L203" si="30">B201*$B$205+C201*$C$205+D201*$D$205+E201*$E$205+F201*$F$205+G201*$G$205+H201*$H$205+I201*$I$205+J201*$J$205</f>
        <v>28.5</v>
      </c>
    </row>
    <row r="202" spans="1:13" s="122" customFormat="1" ht="12.75" customHeight="1">
      <c r="A202" s="67" t="s">
        <v>154</v>
      </c>
      <c r="B202" s="105">
        <v>0</v>
      </c>
      <c r="C202" s="105">
        <v>3</v>
      </c>
      <c r="D202" s="105">
        <v>0</v>
      </c>
      <c r="E202" s="105">
        <v>1</v>
      </c>
      <c r="F202" s="105">
        <v>0</v>
      </c>
      <c r="G202" s="105">
        <v>0</v>
      </c>
      <c r="H202" s="105">
        <v>1</v>
      </c>
      <c r="I202" s="105">
        <v>0</v>
      </c>
      <c r="J202" s="105">
        <v>0</v>
      </c>
      <c r="K202" s="147">
        <f t="shared" si="29"/>
        <v>5</v>
      </c>
      <c r="L202" s="148">
        <f t="shared" si="30"/>
        <v>406.65</v>
      </c>
    </row>
    <row r="203" spans="1:13" s="122" customFormat="1">
      <c r="A203" s="67" t="s">
        <v>43</v>
      </c>
      <c r="B203" s="105">
        <v>1</v>
      </c>
      <c r="C203" s="105">
        <v>1</v>
      </c>
      <c r="D203" s="105">
        <v>2</v>
      </c>
      <c r="E203" s="105">
        <v>0</v>
      </c>
      <c r="F203" s="105">
        <v>1</v>
      </c>
      <c r="G203" s="105">
        <v>0</v>
      </c>
      <c r="H203" s="105">
        <v>0</v>
      </c>
      <c r="I203" s="105">
        <v>0</v>
      </c>
      <c r="J203" s="105">
        <v>0</v>
      </c>
      <c r="K203" s="147">
        <f t="shared" si="29"/>
        <v>5</v>
      </c>
      <c r="L203" s="148">
        <f t="shared" si="30"/>
        <v>85.6</v>
      </c>
    </row>
    <row r="204" spans="1:13" s="122" customFormat="1" ht="12.75" customHeight="1" thickBot="1">
      <c r="A204" s="175" t="s">
        <v>158</v>
      </c>
      <c r="B204" s="149">
        <f>SUM(B200:B203)</f>
        <v>6</v>
      </c>
      <c r="C204" s="149">
        <f>SUM(C200:C203)</f>
        <v>11</v>
      </c>
      <c r="D204" s="149">
        <f>SUM(D200:D203)</f>
        <v>7</v>
      </c>
      <c r="E204" s="149">
        <f>SUM(E200:E203)</f>
        <v>1</v>
      </c>
      <c r="F204" s="149">
        <f>SUM(F200:F203)</f>
        <v>2</v>
      </c>
      <c r="G204" s="149">
        <f>SUM(G200:G203)</f>
        <v>0</v>
      </c>
      <c r="H204" s="149">
        <f>SUM(H200:H203)</f>
        <v>1</v>
      </c>
      <c r="I204" s="149">
        <f>SUM(I200:I203)</f>
        <v>0</v>
      </c>
      <c r="J204" s="149">
        <f>SUM(J200:J203)</f>
        <v>0</v>
      </c>
      <c r="K204" s="12">
        <f t="shared" si="29"/>
        <v>28</v>
      </c>
      <c r="L204" s="13"/>
    </row>
    <row r="205" spans="1:13" s="122" customFormat="1" ht="13.5" thickBot="1">
      <c r="A205" s="49" t="s">
        <v>167</v>
      </c>
      <c r="B205" s="48">
        <v>0.05</v>
      </c>
      <c r="C205" s="48">
        <v>0.55000000000000004</v>
      </c>
      <c r="D205" s="48">
        <v>5</v>
      </c>
      <c r="E205" s="48">
        <v>30</v>
      </c>
      <c r="F205" s="48">
        <v>75</v>
      </c>
      <c r="G205" s="48">
        <v>175</v>
      </c>
      <c r="H205" s="48">
        <v>375</v>
      </c>
      <c r="I205" s="48">
        <v>750</v>
      </c>
      <c r="J205" s="48">
        <v>1000</v>
      </c>
      <c r="K205" s="15"/>
      <c r="L205" s="100">
        <f>SUM(L200:L203)</f>
        <v>596.35</v>
      </c>
    </row>
  </sheetData>
  <mergeCells count="24">
    <mergeCell ref="A167:M167"/>
    <mergeCell ref="A177:M177"/>
    <mergeCell ref="A187:M187"/>
    <mergeCell ref="A198:L198"/>
    <mergeCell ref="A95:G95"/>
    <mergeCell ref="A119:M119"/>
    <mergeCell ref="A129:M129"/>
    <mergeCell ref="A139:M139"/>
    <mergeCell ref="A151:L151"/>
    <mergeCell ref="A24:L24"/>
    <mergeCell ref="A33:L33"/>
    <mergeCell ref="A42:L42"/>
    <mergeCell ref="A66:G66"/>
    <mergeCell ref="A75:G75"/>
    <mergeCell ref="A60:G60"/>
    <mergeCell ref="A84:G84"/>
    <mergeCell ref="A1:L1"/>
    <mergeCell ref="A7:L7"/>
    <mergeCell ref="A9:L9"/>
    <mergeCell ref="A15:L15"/>
    <mergeCell ref="A104:G104"/>
    <mergeCell ref="A51:L51"/>
    <mergeCell ref="A161:K161"/>
    <mergeCell ref="A113:K113"/>
  </mergeCells>
  <phoneticPr fontId="0" type="noConversion"/>
  <pageMargins left="0.75" right="0.75" top="1" bottom="1" header="0.5" footer="0.5"/>
  <headerFooter alignWithMargins="0"/>
  <legacyDrawing r:id="rId1"/>
</worksheet>
</file>

<file path=xl/worksheets/sheet6.xml><?xml version="1.0" encoding="utf-8"?>
<worksheet xmlns="http://schemas.openxmlformats.org/spreadsheetml/2006/main" xmlns:r="http://schemas.openxmlformats.org/officeDocument/2006/relationships">
  <sheetPr codeName="Sheet20" enableFormatConditionsCalculation="0">
    <tabColor theme="0"/>
  </sheetPr>
  <dimension ref="A1:K257"/>
  <sheetViews>
    <sheetView workbookViewId="0">
      <pane ySplit="7" topLeftCell="A8" activePane="bottomLeft" state="frozen"/>
      <selection pane="bottomLeft" sqref="A1:K1"/>
    </sheetView>
  </sheetViews>
  <sheetFormatPr defaultColWidth="8.85546875" defaultRowHeight="12.75"/>
  <cols>
    <col min="1" max="1" width="21" style="9" bestFit="1" customWidth="1"/>
    <col min="2" max="5" width="13.7109375" style="9" customWidth="1"/>
    <col min="6" max="6" width="12.85546875" style="9" bestFit="1" customWidth="1"/>
    <col min="7" max="7" width="13.42578125" style="9" bestFit="1" customWidth="1"/>
    <col min="8" max="8" width="11.5703125" style="9" bestFit="1" customWidth="1"/>
    <col min="9" max="9" width="26.5703125" style="9" bestFit="1" customWidth="1"/>
    <col min="10" max="10" width="13.7109375" style="9" customWidth="1"/>
    <col min="11" max="11" width="28.42578125" style="9" bestFit="1" customWidth="1"/>
    <col min="12" max="16384" width="8.85546875" style="9"/>
  </cols>
  <sheetData>
    <row r="1" spans="1:11" ht="35.1" customHeight="1" thickBot="1">
      <c r="A1" s="251" t="s">
        <v>318</v>
      </c>
      <c r="B1" s="252"/>
      <c r="C1" s="252"/>
      <c r="D1" s="252"/>
      <c r="E1" s="252"/>
      <c r="F1" s="252"/>
      <c r="G1" s="252"/>
      <c r="H1" s="252"/>
      <c r="I1" s="252"/>
      <c r="J1" s="270"/>
      <c r="K1" s="262"/>
    </row>
    <row r="2" spans="1:11" ht="15" customHeight="1" thickBot="1">
      <c r="A2" s="51"/>
      <c r="B2" s="28"/>
      <c r="C2" s="28"/>
      <c r="D2" s="28"/>
      <c r="E2" s="28"/>
      <c r="F2" s="28"/>
      <c r="G2" s="28"/>
      <c r="H2" s="28"/>
      <c r="I2" s="28"/>
      <c r="J2" s="1"/>
    </row>
    <row r="3" spans="1:11" ht="14.25" customHeight="1">
      <c r="A3" s="18"/>
      <c r="B3" s="71"/>
      <c r="C3" s="19"/>
      <c r="D3" s="17" t="s">
        <v>163</v>
      </c>
      <c r="E3" s="233" t="s">
        <v>164</v>
      </c>
    </row>
    <row r="4" spans="1:11" ht="13.5" customHeight="1">
      <c r="A4" s="4"/>
      <c r="B4" s="20"/>
      <c r="C4" s="21"/>
      <c r="D4" s="17" t="s">
        <v>163</v>
      </c>
      <c r="E4" s="234" t="s">
        <v>165</v>
      </c>
    </row>
    <row r="5" spans="1:11" ht="11.25" customHeight="1" thickBot="1">
      <c r="A5" s="4"/>
      <c r="B5" s="4"/>
      <c r="C5" s="6"/>
      <c r="D5" s="17" t="s">
        <v>163</v>
      </c>
      <c r="E5" s="235" t="s">
        <v>166</v>
      </c>
    </row>
    <row r="6" spans="1:11" ht="13.5" thickBot="1"/>
    <row r="7" spans="1:11" ht="18" customHeight="1" thickBot="1">
      <c r="A7" s="254" t="s">
        <v>60</v>
      </c>
      <c r="B7" s="263"/>
      <c r="C7" s="263"/>
      <c r="D7" s="263"/>
      <c r="E7" s="263"/>
      <c r="F7" s="263"/>
      <c r="G7" s="263"/>
      <c r="H7" s="263"/>
      <c r="I7" s="263"/>
      <c r="J7" s="270"/>
      <c r="K7" s="262"/>
    </row>
    <row r="8" spans="1:11" s="34" customFormat="1" ht="15" thickBot="1">
      <c r="A8" s="73"/>
      <c r="B8" s="72"/>
      <c r="C8" s="72"/>
      <c r="D8" s="72"/>
      <c r="E8" s="72"/>
      <c r="F8" s="72"/>
      <c r="G8" s="72"/>
      <c r="H8" s="72"/>
      <c r="I8" s="72"/>
      <c r="J8" s="28"/>
    </row>
    <row r="9" spans="1:11" s="113" customFormat="1" ht="13.5" thickBot="1">
      <c r="A9" s="264" t="s">
        <v>410</v>
      </c>
      <c r="B9" s="270"/>
      <c r="C9" s="270"/>
      <c r="D9" s="270"/>
      <c r="E9" s="270"/>
      <c r="F9" s="270"/>
      <c r="G9" s="270"/>
      <c r="H9" s="270"/>
      <c r="I9" s="262"/>
    </row>
    <row r="10" spans="1:11" s="113" customFormat="1" ht="30" customHeight="1">
      <c r="A10" s="182" t="s">
        <v>2</v>
      </c>
      <c r="B10" s="118" t="s">
        <v>20</v>
      </c>
      <c r="C10" s="118" t="s">
        <v>21</v>
      </c>
      <c r="D10" s="118" t="s">
        <v>22</v>
      </c>
      <c r="E10" s="118" t="s">
        <v>23</v>
      </c>
      <c r="F10" s="118" t="s">
        <v>24</v>
      </c>
      <c r="G10" s="118" t="s">
        <v>62</v>
      </c>
      <c r="H10" s="118" t="s">
        <v>4</v>
      </c>
      <c r="I10" s="39" t="s">
        <v>170</v>
      </c>
    </row>
    <row r="11" spans="1:11" s="113" customFormat="1">
      <c r="A11" s="115" t="s">
        <v>63</v>
      </c>
      <c r="B11" s="6">
        <v>12</v>
      </c>
      <c r="C11" s="6">
        <v>1</v>
      </c>
      <c r="D11" s="6">
        <v>0</v>
      </c>
      <c r="E11" s="6">
        <v>8</v>
      </c>
      <c r="F11" s="6">
        <v>2</v>
      </c>
      <c r="G11" s="6">
        <v>1</v>
      </c>
      <c r="H11" s="35">
        <f>SUM(B11:G11)</f>
        <v>24</v>
      </c>
      <c r="I11" s="183">
        <f>B11*$B$16+C11*$C$16+D11*$D$16+E11*$E$16+F11*$F$16+G11*$G$16</f>
        <v>519</v>
      </c>
    </row>
    <row r="12" spans="1:11" s="113" customFormat="1">
      <c r="A12" s="115" t="s">
        <v>64</v>
      </c>
      <c r="B12" s="6">
        <v>29</v>
      </c>
      <c r="C12" s="6">
        <v>6</v>
      </c>
      <c r="D12" s="6">
        <v>3</v>
      </c>
      <c r="E12" s="6">
        <v>6</v>
      </c>
      <c r="F12" s="6">
        <v>0</v>
      </c>
      <c r="G12" s="6">
        <v>0</v>
      </c>
      <c r="H12" s="35">
        <f>SUM(B12:G12)</f>
        <v>44</v>
      </c>
      <c r="I12" s="183">
        <f>B12*$B$16+C12*$C$16+D12*$D$16+E12*$E$16+F12*$F$16+G12*$G$16</f>
        <v>292</v>
      </c>
    </row>
    <row r="13" spans="1:11" s="113" customFormat="1">
      <c r="A13" s="115" t="s">
        <v>65</v>
      </c>
      <c r="B13" s="6">
        <v>5</v>
      </c>
      <c r="C13" s="6">
        <v>0</v>
      </c>
      <c r="D13" s="6">
        <v>0</v>
      </c>
      <c r="E13" s="6">
        <v>0</v>
      </c>
      <c r="F13" s="6">
        <v>0</v>
      </c>
      <c r="G13" s="6">
        <v>0</v>
      </c>
      <c r="H13" s="35">
        <f t="shared" ref="H13:H15" si="0">SUM(B13:G13)</f>
        <v>5</v>
      </c>
      <c r="I13" s="183">
        <f>B13*$B$16+C13*$C$16+D13*$D$16+E13*$E$16+F13*$F$16+G13*$G$16</f>
        <v>10</v>
      </c>
    </row>
    <row r="14" spans="1:11" s="113" customFormat="1">
      <c r="A14" s="115" t="s">
        <v>66</v>
      </c>
      <c r="B14" s="6">
        <v>10</v>
      </c>
      <c r="C14" s="6">
        <v>1</v>
      </c>
      <c r="D14" s="6">
        <v>1</v>
      </c>
      <c r="E14" s="6">
        <v>2</v>
      </c>
      <c r="F14" s="6">
        <v>0</v>
      </c>
      <c r="G14" s="6">
        <v>0</v>
      </c>
      <c r="H14" s="35">
        <f t="shared" si="0"/>
        <v>14</v>
      </c>
      <c r="I14" s="183">
        <f>B14*$B$16+C14*$C$16+D14*$D$16+E14*$E$16+F14*$F$16+G14*$G$16</f>
        <v>93</v>
      </c>
    </row>
    <row r="15" spans="1:11" s="113" customFormat="1" ht="13.5" thickBot="1">
      <c r="A15" s="184" t="s">
        <v>169</v>
      </c>
      <c r="B15" s="36">
        <f t="shared" ref="B15:G15" si="1">SUM(B11:B14)</f>
        <v>56</v>
      </c>
      <c r="C15" s="36">
        <f t="shared" si="1"/>
        <v>8</v>
      </c>
      <c r="D15" s="36">
        <f t="shared" si="1"/>
        <v>4</v>
      </c>
      <c r="E15" s="36">
        <f t="shared" si="1"/>
        <v>16</v>
      </c>
      <c r="F15" s="36">
        <f t="shared" si="1"/>
        <v>2</v>
      </c>
      <c r="G15" s="36">
        <f t="shared" si="1"/>
        <v>1</v>
      </c>
      <c r="H15" s="12">
        <f t="shared" si="0"/>
        <v>87</v>
      </c>
      <c r="I15" s="185"/>
    </row>
    <row r="16" spans="1:11" s="113" customFormat="1" ht="13.5" thickBot="1">
      <c r="A16" s="186" t="s">
        <v>152</v>
      </c>
      <c r="B16" s="187">
        <v>2</v>
      </c>
      <c r="C16" s="187">
        <v>5</v>
      </c>
      <c r="D16" s="187">
        <v>8</v>
      </c>
      <c r="E16" s="187">
        <v>30</v>
      </c>
      <c r="F16" s="187">
        <v>75</v>
      </c>
      <c r="G16" s="187">
        <v>100</v>
      </c>
      <c r="H16" s="188"/>
      <c r="I16" s="181">
        <f>SUM(I11:I15)</f>
        <v>914</v>
      </c>
    </row>
    <row r="17" spans="1:10" s="34" customFormat="1" ht="14.25">
      <c r="A17" s="73"/>
      <c r="B17" s="72"/>
      <c r="C17" s="72"/>
      <c r="D17" s="72"/>
      <c r="E17" s="72"/>
      <c r="F17" s="72"/>
      <c r="G17" s="72"/>
      <c r="H17" s="72"/>
      <c r="I17" s="72"/>
      <c r="J17" s="28"/>
    </row>
    <row r="18" spans="1:10" s="34" customFormat="1" ht="15" thickBot="1">
      <c r="A18" s="73"/>
      <c r="B18" s="72"/>
      <c r="C18" s="72"/>
      <c r="D18" s="72"/>
      <c r="E18" s="72"/>
      <c r="F18" s="72"/>
      <c r="G18" s="72"/>
      <c r="H18" s="72"/>
      <c r="I18" s="72"/>
      <c r="J18" s="28"/>
    </row>
    <row r="19" spans="1:10" s="113" customFormat="1" ht="13.5" thickBot="1">
      <c r="A19" s="264" t="s">
        <v>411</v>
      </c>
      <c r="B19" s="265" t="s">
        <v>61</v>
      </c>
      <c r="C19" s="265" t="s">
        <v>61</v>
      </c>
      <c r="D19" s="265" t="s">
        <v>61</v>
      </c>
      <c r="E19" s="265" t="s">
        <v>61</v>
      </c>
      <c r="F19" s="265" t="s">
        <v>61</v>
      </c>
      <c r="G19" s="265" t="s">
        <v>61</v>
      </c>
      <c r="H19" s="265" t="s">
        <v>61</v>
      </c>
      <c r="I19" s="283"/>
    </row>
    <row r="20" spans="1:10" s="113" customFormat="1" ht="30" customHeight="1">
      <c r="A20" s="117" t="s">
        <v>2</v>
      </c>
      <c r="B20" s="118" t="s">
        <v>20</v>
      </c>
      <c r="C20" s="118" t="s">
        <v>21</v>
      </c>
      <c r="D20" s="118" t="s">
        <v>22</v>
      </c>
      <c r="E20" s="118" t="s">
        <v>23</v>
      </c>
      <c r="F20" s="118" t="s">
        <v>24</v>
      </c>
      <c r="G20" s="118" t="s">
        <v>62</v>
      </c>
      <c r="H20" s="118" t="s">
        <v>4</v>
      </c>
      <c r="I20" s="39" t="s">
        <v>170</v>
      </c>
    </row>
    <row r="21" spans="1:10" s="113" customFormat="1">
      <c r="A21" s="115" t="s">
        <v>63</v>
      </c>
      <c r="B21" s="6">
        <v>7</v>
      </c>
      <c r="C21" s="6">
        <v>0</v>
      </c>
      <c r="D21" s="6">
        <v>0</v>
      </c>
      <c r="E21" s="6">
        <v>1</v>
      </c>
      <c r="F21" s="6">
        <v>1</v>
      </c>
      <c r="G21" s="189">
        <v>1</v>
      </c>
      <c r="H21" s="35">
        <f>SUM(B21:G21)</f>
        <v>10</v>
      </c>
      <c r="I21" s="148">
        <f>B21*B$26+C21*C$26+D21*D$26+E21*E$26+F21*F$26+G21*G$26</f>
        <v>319</v>
      </c>
    </row>
    <row r="22" spans="1:10" s="113" customFormat="1" ht="12.75" customHeight="1">
      <c r="A22" s="115" t="s">
        <v>64</v>
      </c>
      <c r="B22" s="6">
        <v>10</v>
      </c>
      <c r="C22" s="6">
        <v>4</v>
      </c>
      <c r="D22" s="6">
        <v>2</v>
      </c>
      <c r="E22" s="6">
        <v>4</v>
      </c>
      <c r="F22" s="6">
        <v>0</v>
      </c>
      <c r="G22" s="189">
        <v>1</v>
      </c>
      <c r="H22" s="35">
        <f t="shared" ref="H22:H24" si="2">SUM(B22:G22)</f>
        <v>21</v>
      </c>
      <c r="I22" s="148">
        <f t="shared" ref="I22:I24" si="3">B22*B$26+C22*C$26+D22*D$26+E22*E$26+F22*F$26+G22*G$26</f>
        <v>376</v>
      </c>
    </row>
    <row r="23" spans="1:10" s="113" customFormat="1" ht="12.75" customHeight="1">
      <c r="A23" s="115" t="s">
        <v>65</v>
      </c>
      <c r="B23" s="6">
        <v>1</v>
      </c>
      <c r="C23" s="6">
        <v>0</v>
      </c>
      <c r="D23" s="6">
        <v>0</v>
      </c>
      <c r="E23" s="6">
        <v>0</v>
      </c>
      <c r="F23" s="6">
        <v>0</v>
      </c>
      <c r="G23" s="189">
        <v>0</v>
      </c>
      <c r="H23" s="35">
        <f t="shared" si="2"/>
        <v>1</v>
      </c>
      <c r="I23" s="148">
        <f t="shared" si="3"/>
        <v>2</v>
      </c>
    </row>
    <row r="24" spans="1:10" s="113" customFormat="1" ht="12.75" customHeight="1">
      <c r="A24" s="11" t="s">
        <v>66</v>
      </c>
      <c r="B24" s="190">
        <v>6</v>
      </c>
      <c r="C24" s="190">
        <v>2</v>
      </c>
      <c r="D24" s="190">
        <v>0</v>
      </c>
      <c r="E24" s="190">
        <v>1</v>
      </c>
      <c r="F24" s="190">
        <v>0</v>
      </c>
      <c r="G24" s="191">
        <v>0</v>
      </c>
      <c r="H24" s="35">
        <f t="shared" si="2"/>
        <v>9</v>
      </c>
      <c r="I24" s="148">
        <f t="shared" si="3"/>
        <v>52</v>
      </c>
    </row>
    <row r="25" spans="1:10" s="113" customFormat="1" ht="12.75" customHeight="1">
      <c r="A25" s="192" t="s">
        <v>169</v>
      </c>
      <c r="B25" s="155">
        <f>SUM(B21:B24)</f>
        <v>24</v>
      </c>
      <c r="C25" s="155">
        <f t="shared" ref="C25:G25" si="4">SUM(C21:C24)</f>
        <v>6</v>
      </c>
      <c r="D25" s="155">
        <f t="shared" si="4"/>
        <v>2</v>
      </c>
      <c r="E25" s="155">
        <f t="shared" si="4"/>
        <v>6</v>
      </c>
      <c r="F25" s="155">
        <f t="shared" si="4"/>
        <v>1</v>
      </c>
      <c r="G25" s="155">
        <f t="shared" si="4"/>
        <v>2</v>
      </c>
      <c r="H25" s="12">
        <f>SUM(H21:H24)</f>
        <v>41</v>
      </c>
      <c r="I25" s="37"/>
    </row>
    <row r="26" spans="1:10" s="113" customFormat="1" ht="12.75" customHeight="1" thickBot="1">
      <c r="A26" s="52" t="s">
        <v>152</v>
      </c>
      <c r="B26" s="48">
        <v>2</v>
      </c>
      <c r="C26" s="48">
        <v>5</v>
      </c>
      <c r="D26" s="48">
        <v>8</v>
      </c>
      <c r="E26" s="48">
        <v>30</v>
      </c>
      <c r="F26" s="48">
        <v>75</v>
      </c>
      <c r="G26" s="48">
        <v>200</v>
      </c>
      <c r="H26" s="38"/>
      <c r="I26" s="25">
        <f>SUM(I21:I24)</f>
        <v>749</v>
      </c>
    </row>
    <row r="27" spans="1:10" s="34" customFormat="1" ht="14.25">
      <c r="A27" s="73"/>
      <c r="B27" s="72"/>
      <c r="C27" s="72"/>
      <c r="D27" s="72"/>
      <c r="E27" s="72"/>
      <c r="F27" s="72"/>
      <c r="G27" s="72"/>
      <c r="H27" s="72"/>
      <c r="I27" s="72"/>
      <c r="J27" s="28"/>
    </row>
    <row r="28" spans="1:10" s="34" customFormat="1" ht="15" thickBot="1">
      <c r="A28" s="73"/>
      <c r="B28" s="72"/>
      <c r="C28" s="72"/>
      <c r="D28" s="72"/>
      <c r="E28" s="72"/>
      <c r="F28" s="72"/>
      <c r="G28" s="72"/>
      <c r="H28" s="72"/>
      <c r="I28" s="72"/>
      <c r="J28" s="28"/>
    </row>
    <row r="29" spans="1:10" s="113" customFormat="1" ht="13.5" thickBot="1">
      <c r="A29" s="264" t="s">
        <v>412</v>
      </c>
      <c r="B29" s="265" t="s">
        <v>61</v>
      </c>
      <c r="C29" s="265" t="s">
        <v>61</v>
      </c>
      <c r="D29" s="265" t="s">
        <v>61</v>
      </c>
      <c r="E29" s="265" t="s">
        <v>61</v>
      </c>
      <c r="F29" s="265" t="s">
        <v>61</v>
      </c>
      <c r="G29" s="265" t="s">
        <v>61</v>
      </c>
      <c r="H29" s="265" t="s">
        <v>61</v>
      </c>
      <c r="I29" s="272"/>
    </row>
    <row r="30" spans="1:10" s="113" customFormat="1" ht="30" customHeight="1">
      <c r="A30" s="117" t="s">
        <v>2</v>
      </c>
      <c r="B30" s="118" t="s">
        <v>20</v>
      </c>
      <c r="C30" s="118" t="s">
        <v>21</v>
      </c>
      <c r="D30" s="118" t="s">
        <v>22</v>
      </c>
      <c r="E30" s="118" t="s">
        <v>23</v>
      </c>
      <c r="F30" s="118" t="s">
        <v>24</v>
      </c>
      <c r="G30" s="118" t="s">
        <v>62</v>
      </c>
      <c r="H30" s="118" t="s">
        <v>4</v>
      </c>
      <c r="I30" s="39" t="s">
        <v>170</v>
      </c>
    </row>
    <row r="31" spans="1:10" s="113" customFormat="1">
      <c r="A31" s="115" t="s">
        <v>63</v>
      </c>
      <c r="B31" s="6">
        <v>5</v>
      </c>
      <c r="C31" s="6">
        <v>2</v>
      </c>
      <c r="D31" s="6">
        <v>1</v>
      </c>
      <c r="E31" s="6">
        <v>2</v>
      </c>
      <c r="F31" s="6">
        <v>0</v>
      </c>
      <c r="G31" s="6">
        <v>2</v>
      </c>
      <c r="H31" s="35">
        <f>SUM(B31:G31)</f>
        <v>12</v>
      </c>
      <c r="I31" s="148">
        <f>B31*B$36+C31*C$36+D31*D$36+E31*E$36+F31*F$36+G31*G$36</f>
        <v>488</v>
      </c>
    </row>
    <row r="32" spans="1:10" s="113" customFormat="1" ht="12.75" customHeight="1">
      <c r="A32" s="115" t="s">
        <v>64</v>
      </c>
      <c r="B32" s="6">
        <v>13</v>
      </c>
      <c r="C32" s="6">
        <v>0</v>
      </c>
      <c r="D32" s="6">
        <v>1</v>
      </c>
      <c r="E32" s="6">
        <v>3</v>
      </c>
      <c r="F32" s="6">
        <v>0</v>
      </c>
      <c r="G32" s="6">
        <v>0</v>
      </c>
      <c r="H32" s="35">
        <f t="shared" ref="H32:H34" si="5">SUM(B32:G32)</f>
        <v>17</v>
      </c>
      <c r="I32" s="148">
        <f>B32*B$16+C32*C$16+D32*D$16+E32*E$16+F32*F$16+G32*G$16</f>
        <v>124</v>
      </c>
    </row>
    <row r="33" spans="1:10" s="113" customFormat="1" ht="12.75" customHeight="1">
      <c r="A33" s="115" t="s">
        <v>65</v>
      </c>
      <c r="B33" s="6">
        <v>1</v>
      </c>
      <c r="C33" s="6">
        <v>1</v>
      </c>
      <c r="D33" s="6">
        <v>0</v>
      </c>
      <c r="E33" s="6">
        <v>0</v>
      </c>
      <c r="F33" s="6">
        <v>0</v>
      </c>
      <c r="G33" s="6">
        <v>0</v>
      </c>
      <c r="H33" s="35">
        <f t="shared" si="5"/>
        <v>2</v>
      </c>
      <c r="I33" s="148">
        <f>B33*B$16+C33*C$16+D33*D$16+E33*E$16+F33*F$16+G33*G$16</f>
        <v>7</v>
      </c>
    </row>
    <row r="34" spans="1:10" s="113" customFormat="1" ht="12.75" customHeight="1">
      <c r="A34" s="11" t="s">
        <v>66</v>
      </c>
      <c r="B34" s="6">
        <v>5</v>
      </c>
      <c r="C34" s="6">
        <v>2</v>
      </c>
      <c r="D34" s="6">
        <v>0</v>
      </c>
      <c r="E34" s="6">
        <v>1</v>
      </c>
      <c r="F34" s="6">
        <v>0</v>
      </c>
      <c r="G34" s="6">
        <v>0</v>
      </c>
      <c r="H34" s="35">
        <f t="shared" si="5"/>
        <v>8</v>
      </c>
      <c r="I34" s="148">
        <f>B34*B$16+C34*C$16+D34*D$16+E34*E$16+F34*F$16+G34*G$16</f>
        <v>50</v>
      </c>
    </row>
    <row r="35" spans="1:10" s="113" customFormat="1" ht="12.75" customHeight="1">
      <c r="A35" s="192" t="s">
        <v>169</v>
      </c>
      <c r="B35" s="155">
        <f>SUM(B31:B34)</f>
        <v>24</v>
      </c>
      <c r="C35" s="155">
        <f t="shared" ref="C35:G35" si="6">SUM(C31:C34)</f>
        <v>5</v>
      </c>
      <c r="D35" s="155">
        <f t="shared" si="6"/>
        <v>2</v>
      </c>
      <c r="E35" s="155">
        <f t="shared" si="6"/>
        <v>6</v>
      </c>
      <c r="F35" s="155">
        <f t="shared" si="6"/>
        <v>0</v>
      </c>
      <c r="G35" s="155">
        <f t="shared" si="6"/>
        <v>2</v>
      </c>
      <c r="H35" s="12">
        <f>SUM(H31:H34)</f>
        <v>39</v>
      </c>
      <c r="I35" s="37"/>
    </row>
    <row r="36" spans="1:10" s="113" customFormat="1" ht="12.75" customHeight="1" thickBot="1">
      <c r="A36" s="52" t="s">
        <v>152</v>
      </c>
      <c r="B36" s="48">
        <v>2</v>
      </c>
      <c r="C36" s="48">
        <v>5</v>
      </c>
      <c r="D36" s="48">
        <v>8</v>
      </c>
      <c r="E36" s="48">
        <v>30</v>
      </c>
      <c r="F36" s="48">
        <v>75</v>
      </c>
      <c r="G36" s="48">
        <v>200</v>
      </c>
      <c r="H36" s="38"/>
      <c r="I36" s="25">
        <f>SUM(I31:I34)</f>
        <v>669</v>
      </c>
    </row>
    <row r="37" spans="1:10" s="34" customFormat="1" ht="14.25">
      <c r="A37" s="73"/>
      <c r="B37" s="72"/>
      <c r="C37" s="72"/>
      <c r="D37" s="72"/>
      <c r="E37" s="72"/>
      <c r="F37" s="72"/>
      <c r="G37" s="72"/>
      <c r="H37" s="72"/>
      <c r="I37" s="72"/>
      <c r="J37" s="28"/>
    </row>
    <row r="38" spans="1:10" s="34" customFormat="1" ht="15" thickBot="1">
      <c r="A38" s="73"/>
      <c r="B38" s="72"/>
      <c r="C38" s="72"/>
      <c r="D38" s="72"/>
      <c r="E38" s="72"/>
      <c r="F38" s="72"/>
      <c r="G38" s="72"/>
      <c r="H38" s="72"/>
      <c r="I38" s="72"/>
      <c r="J38" s="28"/>
    </row>
    <row r="39" spans="1:10" s="113" customFormat="1" ht="13.5" thickBot="1">
      <c r="A39" s="264" t="s">
        <v>413</v>
      </c>
      <c r="B39" s="265" t="s">
        <v>61</v>
      </c>
      <c r="C39" s="265" t="s">
        <v>61</v>
      </c>
      <c r="D39" s="265" t="s">
        <v>61</v>
      </c>
      <c r="E39" s="265" t="s">
        <v>61</v>
      </c>
      <c r="F39" s="265" t="s">
        <v>61</v>
      </c>
      <c r="G39" s="265" t="s">
        <v>61</v>
      </c>
      <c r="H39" s="265" t="s">
        <v>61</v>
      </c>
      <c r="I39" s="272"/>
    </row>
    <row r="40" spans="1:10" s="113" customFormat="1" ht="30" customHeight="1">
      <c r="A40" s="117" t="s">
        <v>2</v>
      </c>
      <c r="B40" s="118" t="s">
        <v>20</v>
      </c>
      <c r="C40" s="118" t="s">
        <v>21</v>
      </c>
      <c r="D40" s="118" t="s">
        <v>22</v>
      </c>
      <c r="E40" s="118" t="s">
        <v>23</v>
      </c>
      <c r="F40" s="118" t="s">
        <v>24</v>
      </c>
      <c r="G40" s="118" t="s">
        <v>62</v>
      </c>
      <c r="H40" s="118" t="s">
        <v>4</v>
      </c>
      <c r="I40" s="39" t="s">
        <v>170</v>
      </c>
    </row>
    <row r="41" spans="1:10" s="113" customFormat="1">
      <c r="A41" s="115" t="s">
        <v>63</v>
      </c>
      <c r="B41" s="6">
        <v>10</v>
      </c>
      <c r="C41" s="6">
        <v>5</v>
      </c>
      <c r="D41" s="6">
        <v>0</v>
      </c>
      <c r="E41" s="6">
        <v>5</v>
      </c>
      <c r="F41" s="6">
        <v>2</v>
      </c>
      <c r="G41" s="6">
        <v>3</v>
      </c>
      <c r="H41" s="35">
        <f>SUM(B41:G41)</f>
        <v>25</v>
      </c>
      <c r="I41" s="148">
        <f>B41*B$46+C41*C$46+D41*D$46+E41*E$46+F41*F$46+G41*G$46</f>
        <v>945</v>
      </c>
    </row>
    <row r="42" spans="1:10" s="113" customFormat="1" ht="12.75" customHeight="1">
      <c r="A42" s="115" t="s">
        <v>64</v>
      </c>
      <c r="B42" s="6">
        <v>15</v>
      </c>
      <c r="C42" s="6">
        <v>6</v>
      </c>
      <c r="D42" s="6">
        <v>0</v>
      </c>
      <c r="E42" s="6">
        <v>3</v>
      </c>
      <c r="F42" s="6">
        <v>1</v>
      </c>
      <c r="G42" s="6">
        <v>0</v>
      </c>
      <c r="H42" s="35">
        <f t="shared" ref="H42:H44" si="7">SUM(B42:G42)</f>
        <v>25</v>
      </c>
      <c r="I42" s="148">
        <f>B42*B$46+C42*C$46+D42*D$46+E42*E$46+F42*F$46+G42*G$46</f>
        <v>225</v>
      </c>
    </row>
    <row r="43" spans="1:10" s="113" customFormat="1" ht="12.75" customHeight="1">
      <c r="A43" s="115" t="s">
        <v>65</v>
      </c>
      <c r="B43" s="6">
        <v>6</v>
      </c>
      <c r="C43" s="6">
        <v>1</v>
      </c>
      <c r="D43" s="6">
        <v>0</v>
      </c>
      <c r="E43" s="6">
        <v>0</v>
      </c>
      <c r="F43" s="6">
        <v>0</v>
      </c>
      <c r="G43" s="6">
        <v>0</v>
      </c>
      <c r="H43" s="35">
        <f t="shared" si="7"/>
        <v>7</v>
      </c>
      <c r="I43" s="148">
        <f>B43*B$46+C43*C$46+D43*D$46+E43*E$46+F43*F$46+G43*G$46</f>
        <v>17</v>
      </c>
    </row>
    <row r="44" spans="1:10" s="113" customFormat="1" ht="12.75" customHeight="1">
      <c r="A44" s="11" t="s">
        <v>66</v>
      </c>
      <c r="B44" s="6">
        <v>2</v>
      </c>
      <c r="C44" s="6">
        <v>1</v>
      </c>
      <c r="D44" s="6">
        <v>0</v>
      </c>
      <c r="E44" s="6">
        <v>1</v>
      </c>
      <c r="F44" s="6">
        <v>0</v>
      </c>
      <c r="G44" s="6">
        <v>0</v>
      </c>
      <c r="H44" s="35">
        <f t="shared" si="7"/>
        <v>4</v>
      </c>
      <c r="I44" s="148">
        <f>B44*B$46+C44*C$46+D44*D$46+E44*E$46+F44*F$46+G44*G$46</f>
        <v>39</v>
      </c>
    </row>
    <row r="45" spans="1:10" s="113" customFormat="1" ht="12.75" customHeight="1">
      <c r="A45" s="192" t="s">
        <v>169</v>
      </c>
      <c r="B45" s="155">
        <f>SUM(B41:B44)</f>
        <v>33</v>
      </c>
      <c r="C45" s="155">
        <f t="shared" ref="C45:G45" si="8">SUM(C41:C44)</f>
        <v>13</v>
      </c>
      <c r="D45" s="155">
        <f t="shared" si="8"/>
        <v>0</v>
      </c>
      <c r="E45" s="155">
        <f t="shared" si="8"/>
        <v>9</v>
      </c>
      <c r="F45" s="155">
        <f t="shared" si="8"/>
        <v>3</v>
      </c>
      <c r="G45" s="155">
        <f t="shared" si="8"/>
        <v>3</v>
      </c>
      <c r="H45" s="12">
        <f>SUM(H41:H44)</f>
        <v>61</v>
      </c>
      <c r="I45" s="37"/>
    </row>
    <row r="46" spans="1:10" s="113" customFormat="1" ht="12.75" customHeight="1" thickBot="1">
      <c r="A46" s="52" t="s">
        <v>152</v>
      </c>
      <c r="B46" s="48">
        <v>2</v>
      </c>
      <c r="C46" s="48">
        <v>5</v>
      </c>
      <c r="D46" s="48">
        <v>8</v>
      </c>
      <c r="E46" s="48">
        <v>30</v>
      </c>
      <c r="F46" s="48">
        <v>75</v>
      </c>
      <c r="G46" s="48">
        <v>200</v>
      </c>
      <c r="H46" s="38"/>
      <c r="I46" s="101">
        <f>SUM(I41:I44)</f>
        <v>1226</v>
      </c>
    </row>
    <row r="47" spans="1:10" s="113" customFormat="1"/>
    <row r="48" spans="1:10" s="113" customFormat="1" ht="13.5" thickBot="1"/>
    <row r="49" spans="1:9" s="113" customFormat="1" ht="13.5" thickBot="1">
      <c r="A49" s="264" t="s">
        <v>414</v>
      </c>
      <c r="B49" s="265" t="s">
        <v>61</v>
      </c>
      <c r="C49" s="265" t="s">
        <v>61</v>
      </c>
      <c r="D49" s="265" t="s">
        <v>61</v>
      </c>
      <c r="E49" s="265" t="s">
        <v>61</v>
      </c>
      <c r="F49" s="265" t="s">
        <v>61</v>
      </c>
      <c r="G49" s="265" t="s">
        <v>61</v>
      </c>
      <c r="H49" s="265" t="s">
        <v>61</v>
      </c>
      <c r="I49" s="272"/>
    </row>
    <row r="50" spans="1:9" s="113" customFormat="1" ht="30" customHeight="1">
      <c r="A50" s="117" t="s">
        <v>2</v>
      </c>
      <c r="B50" s="118" t="s">
        <v>20</v>
      </c>
      <c r="C50" s="118" t="s">
        <v>21</v>
      </c>
      <c r="D50" s="118" t="s">
        <v>22</v>
      </c>
      <c r="E50" s="118" t="s">
        <v>23</v>
      </c>
      <c r="F50" s="118" t="s">
        <v>24</v>
      </c>
      <c r="G50" s="118" t="s">
        <v>62</v>
      </c>
      <c r="H50" s="118" t="s">
        <v>4</v>
      </c>
      <c r="I50" s="39" t="s">
        <v>170</v>
      </c>
    </row>
    <row r="51" spans="1:9" s="113" customFormat="1">
      <c r="A51" s="115" t="s">
        <v>63</v>
      </c>
      <c r="B51" s="105">
        <v>9</v>
      </c>
      <c r="C51" s="105">
        <v>0</v>
      </c>
      <c r="D51" s="105">
        <v>1</v>
      </c>
      <c r="E51" s="105">
        <v>2</v>
      </c>
      <c r="F51" s="105">
        <v>0</v>
      </c>
      <c r="G51" s="105">
        <v>0</v>
      </c>
      <c r="H51" s="35">
        <f>SUM(B51:G51)</f>
        <v>12</v>
      </c>
      <c r="I51" s="148">
        <f>B51*$B$56+C51*$C$56+D51*$D$56+E51*$E$56+F51*$F$56+G51*$G$56</f>
        <v>86</v>
      </c>
    </row>
    <row r="52" spans="1:9" s="113" customFormat="1" ht="12.75" customHeight="1">
      <c r="A52" s="115" t="s">
        <v>64</v>
      </c>
      <c r="B52" s="105">
        <v>12</v>
      </c>
      <c r="C52" s="105">
        <v>5</v>
      </c>
      <c r="D52" s="105">
        <v>2</v>
      </c>
      <c r="E52" s="105">
        <v>3</v>
      </c>
      <c r="F52" s="105">
        <v>0</v>
      </c>
      <c r="G52" s="105">
        <v>0</v>
      </c>
      <c r="H52" s="35">
        <f>SUM(B52:G52)</f>
        <v>22</v>
      </c>
      <c r="I52" s="148">
        <f t="shared" ref="I52:I54" si="9">B52*$B$56+C52*$C$56+D52*$D$56+E52*$E$56+F52*$F$56+G52*$G$56</f>
        <v>155</v>
      </c>
    </row>
    <row r="53" spans="1:9" s="113" customFormat="1" ht="12.75" customHeight="1">
      <c r="A53" s="115" t="s">
        <v>65</v>
      </c>
      <c r="B53" s="105">
        <v>2</v>
      </c>
      <c r="C53" s="105">
        <v>0</v>
      </c>
      <c r="D53" s="105">
        <v>0</v>
      </c>
      <c r="E53" s="105">
        <v>0</v>
      </c>
      <c r="F53" s="105">
        <v>0</v>
      </c>
      <c r="G53" s="105">
        <v>0</v>
      </c>
      <c r="H53" s="35">
        <f>SUM(B53:G53)</f>
        <v>2</v>
      </c>
      <c r="I53" s="148">
        <f t="shared" si="9"/>
        <v>4</v>
      </c>
    </row>
    <row r="54" spans="1:9" s="113" customFormat="1" ht="12.75" customHeight="1">
      <c r="A54" s="11" t="s">
        <v>66</v>
      </c>
      <c r="B54" s="105">
        <v>7</v>
      </c>
      <c r="C54" s="105">
        <v>2</v>
      </c>
      <c r="D54" s="105">
        <v>0</v>
      </c>
      <c r="E54" s="105">
        <v>0</v>
      </c>
      <c r="F54" s="105">
        <v>0</v>
      </c>
      <c r="G54" s="105">
        <v>0</v>
      </c>
      <c r="H54" s="35">
        <f>SUM(B54:G54)</f>
        <v>9</v>
      </c>
      <c r="I54" s="148">
        <f t="shared" si="9"/>
        <v>24</v>
      </c>
    </row>
    <row r="55" spans="1:9" s="113" customFormat="1" ht="12.75" customHeight="1">
      <c r="A55" s="192" t="s">
        <v>169</v>
      </c>
      <c r="B55" s="155">
        <f t="shared" ref="B55:H55" si="10">SUM(B51:B54)</f>
        <v>30</v>
      </c>
      <c r="C55" s="155">
        <f t="shared" si="10"/>
        <v>7</v>
      </c>
      <c r="D55" s="155">
        <f t="shared" si="10"/>
        <v>3</v>
      </c>
      <c r="E55" s="155">
        <f t="shared" si="10"/>
        <v>5</v>
      </c>
      <c r="F55" s="155">
        <f t="shared" si="10"/>
        <v>0</v>
      </c>
      <c r="G55" s="155">
        <f t="shared" si="10"/>
        <v>0</v>
      </c>
      <c r="H55" s="12">
        <f t="shared" si="10"/>
        <v>45</v>
      </c>
      <c r="I55" s="37"/>
    </row>
    <row r="56" spans="1:9" s="113" customFormat="1" ht="12.75" customHeight="1" thickBot="1">
      <c r="A56" s="52" t="s">
        <v>152</v>
      </c>
      <c r="B56" s="48">
        <v>2</v>
      </c>
      <c r="C56" s="48">
        <v>5</v>
      </c>
      <c r="D56" s="48">
        <v>8</v>
      </c>
      <c r="E56" s="48">
        <v>30</v>
      </c>
      <c r="F56" s="48">
        <v>75</v>
      </c>
      <c r="G56" s="48">
        <v>200</v>
      </c>
      <c r="H56" s="38"/>
      <c r="I56" s="101">
        <f>SUM(I51:I54)</f>
        <v>269</v>
      </c>
    </row>
    <row r="57" spans="1:9" s="113" customFormat="1"/>
    <row r="58" spans="1:9" s="113" customFormat="1" ht="13.5" thickBot="1"/>
    <row r="59" spans="1:9" s="113" customFormat="1" ht="13.5" thickBot="1">
      <c r="A59" s="280" t="s">
        <v>745</v>
      </c>
      <c r="B59" s="281"/>
      <c r="C59" s="281"/>
      <c r="D59" s="281"/>
      <c r="E59" s="281"/>
      <c r="F59" s="282"/>
      <c r="G59" s="70"/>
      <c r="H59" s="70"/>
      <c r="I59" s="28"/>
    </row>
    <row r="60" spans="1:9" s="113" customFormat="1" ht="30" customHeight="1">
      <c r="A60" s="117" t="s">
        <v>2</v>
      </c>
      <c r="B60" s="118" t="s">
        <v>63</v>
      </c>
      <c r="C60" s="118" t="s">
        <v>64</v>
      </c>
      <c r="D60" s="118" t="s">
        <v>65</v>
      </c>
      <c r="E60" s="118" t="s">
        <v>736</v>
      </c>
      <c r="F60" s="10" t="s">
        <v>4</v>
      </c>
      <c r="G60" s="110"/>
      <c r="H60" s="110"/>
      <c r="I60" s="228"/>
    </row>
    <row r="61" spans="1:9" s="113" customFormat="1">
      <c r="A61" s="124" t="s">
        <v>734</v>
      </c>
      <c r="B61" s="105">
        <v>319</v>
      </c>
      <c r="C61" s="105">
        <v>376</v>
      </c>
      <c r="D61" s="314">
        <v>2</v>
      </c>
      <c r="E61" s="105">
        <v>52</v>
      </c>
      <c r="F61" s="44">
        <f>SUM(B61:E61)</f>
        <v>749</v>
      </c>
      <c r="G61" s="85"/>
      <c r="H61" s="111"/>
      <c r="I61" s="223"/>
    </row>
    <row r="62" spans="1:9" s="113" customFormat="1" ht="12.75" customHeight="1">
      <c r="A62" s="124" t="s">
        <v>368</v>
      </c>
      <c r="B62" s="105">
        <v>488</v>
      </c>
      <c r="C62" s="105">
        <v>124</v>
      </c>
      <c r="D62" s="105">
        <v>7</v>
      </c>
      <c r="E62" s="105">
        <v>50</v>
      </c>
      <c r="F62" s="44">
        <f t="shared" ref="F62:F64" si="11">SUM(B62:E62)</f>
        <v>669</v>
      </c>
      <c r="G62" s="85"/>
      <c r="H62" s="111"/>
      <c r="I62" s="223"/>
    </row>
    <row r="63" spans="1:9" s="113" customFormat="1" ht="12.75" customHeight="1">
      <c r="A63" s="124" t="s">
        <v>369</v>
      </c>
      <c r="B63" s="105">
        <v>945</v>
      </c>
      <c r="C63" s="105">
        <v>225</v>
      </c>
      <c r="D63" s="105">
        <v>17</v>
      </c>
      <c r="E63" s="105">
        <v>39</v>
      </c>
      <c r="F63" s="44">
        <f t="shared" si="11"/>
        <v>1226</v>
      </c>
      <c r="G63" s="85"/>
      <c r="H63" s="111"/>
      <c r="I63" s="223"/>
    </row>
    <row r="64" spans="1:9" s="113" customFormat="1" ht="12.75" customHeight="1">
      <c r="A64" s="124" t="s">
        <v>370</v>
      </c>
      <c r="B64" s="105">
        <v>86</v>
      </c>
      <c r="C64" s="105">
        <v>155</v>
      </c>
      <c r="D64" s="105">
        <v>4</v>
      </c>
      <c r="E64" s="105">
        <v>24</v>
      </c>
      <c r="F64" s="44">
        <f t="shared" si="11"/>
        <v>269</v>
      </c>
      <c r="G64" s="85"/>
      <c r="H64" s="111"/>
      <c r="I64" s="223"/>
    </row>
    <row r="65" spans="1:9" s="113" customFormat="1" ht="12.75" customHeight="1" thickBot="1">
      <c r="A65" s="207" t="s">
        <v>169</v>
      </c>
      <c r="B65" s="165">
        <f t="shared" ref="B65:E65" si="12">SUM(B61:B64)</f>
        <v>1838</v>
      </c>
      <c r="C65" s="165">
        <f t="shared" si="12"/>
        <v>880</v>
      </c>
      <c r="D65" s="165">
        <f t="shared" si="12"/>
        <v>30</v>
      </c>
      <c r="E65" s="165">
        <f t="shared" si="12"/>
        <v>165</v>
      </c>
      <c r="F65" s="208">
        <f>SUM(F61:F64)</f>
        <v>2913</v>
      </c>
      <c r="G65" s="223"/>
      <c r="H65" s="97"/>
      <c r="I65" s="227"/>
    </row>
    <row r="66" spans="1:9" s="34" customFormat="1" ht="12.75" customHeight="1">
      <c r="A66" s="225"/>
      <c r="B66" s="83"/>
      <c r="C66" s="83"/>
      <c r="D66" s="83"/>
      <c r="E66" s="83"/>
      <c r="F66" s="83"/>
      <c r="G66" s="83"/>
      <c r="H66" s="97"/>
      <c r="I66" s="226"/>
    </row>
    <row r="67" spans="1:9" s="34" customFormat="1" ht="12.75" customHeight="1" thickBot="1">
      <c r="A67" s="225"/>
      <c r="B67" s="83"/>
      <c r="C67" s="83"/>
      <c r="D67" s="83"/>
      <c r="E67" s="83"/>
      <c r="F67" s="83"/>
      <c r="G67" s="83"/>
      <c r="H67" s="97"/>
      <c r="I67" s="226"/>
    </row>
    <row r="68" spans="1:9" s="113" customFormat="1" ht="13.5" thickBot="1">
      <c r="A68" s="264" t="s">
        <v>415</v>
      </c>
      <c r="B68" s="270"/>
      <c r="C68" s="270"/>
      <c r="D68" s="270"/>
      <c r="E68" s="270"/>
      <c r="F68" s="270"/>
      <c r="G68" s="270"/>
      <c r="H68" s="270"/>
      <c r="I68" s="262"/>
    </row>
    <row r="69" spans="1:9" s="113" customFormat="1" ht="30" customHeight="1">
      <c r="A69" s="117" t="s">
        <v>2</v>
      </c>
      <c r="B69" s="118" t="s">
        <v>347</v>
      </c>
      <c r="C69" s="118" t="s">
        <v>348</v>
      </c>
      <c r="D69" s="118" t="s">
        <v>349</v>
      </c>
      <c r="E69" s="118" t="s">
        <v>350</v>
      </c>
      <c r="F69" s="118" t="s">
        <v>351</v>
      </c>
      <c r="G69" s="118" t="s">
        <v>416</v>
      </c>
      <c r="H69" s="118" t="s">
        <v>4</v>
      </c>
      <c r="I69" s="39" t="s">
        <v>417</v>
      </c>
    </row>
    <row r="70" spans="1:9" s="113" customFormat="1">
      <c r="A70" s="115" t="s">
        <v>63</v>
      </c>
      <c r="B70" s="6">
        <v>18</v>
      </c>
      <c r="C70" s="6">
        <v>4</v>
      </c>
      <c r="D70" s="6">
        <v>1</v>
      </c>
      <c r="E70" s="6">
        <v>1</v>
      </c>
      <c r="F70" s="6">
        <v>0</v>
      </c>
      <c r="G70" s="6">
        <v>0</v>
      </c>
      <c r="H70" s="35">
        <f>SUM(B70:G70)</f>
        <v>24</v>
      </c>
      <c r="I70" s="148">
        <f>B70*B$75+C70*C$75+D70*D$75+E70*E$75+F70*F$75+G70*G$75</f>
        <v>217.5</v>
      </c>
    </row>
    <row r="71" spans="1:9" s="113" customFormat="1">
      <c r="A71" s="115" t="s">
        <v>64</v>
      </c>
      <c r="B71" s="6">
        <v>27</v>
      </c>
      <c r="C71" s="6">
        <v>8</v>
      </c>
      <c r="D71" s="6">
        <v>2</v>
      </c>
      <c r="E71" s="6">
        <v>1</v>
      </c>
      <c r="F71" s="6">
        <v>1</v>
      </c>
      <c r="G71" s="6">
        <v>1</v>
      </c>
      <c r="H71" s="35">
        <f t="shared" ref="H71:H73" si="13">SUM(B71:G71)</f>
        <v>40</v>
      </c>
      <c r="I71" s="148">
        <f t="shared" ref="I71:I73" si="14">B71*B$75+C71*C$75+D71*D$75+E71*E$75+F71*F$75+G71*G$75</f>
        <v>837.5</v>
      </c>
    </row>
    <row r="72" spans="1:9" s="113" customFormat="1">
      <c r="A72" s="115" t="s">
        <v>65</v>
      </c>
      <c r="B72" s="6">
        <v>3</v>
      </c>
      <c r="C72" s="6">
        <v>0</v>
      </c>
      <c r="D72" s="6">
        <v>0</v>
      </c>
      <c r="E72" s="6">
        <v>0</v>
      </c>
      <c r="F72" s="6">
        <v>0</v>
      </c>
      <c r="G72" s="6">
        <v>0</v>
      </c>
      <c r="H72" s="35">
        <f t="shared" si="13"/>
        <v>3</v>
      </c>
      <c r="I72" s="148">
        <f t="shared" si="14"/>
        <v>7.5</v>
      </c>
    </row>
    <row r="73" spans="1:9" s="113" customFormat="1">
      <c r="A73" s="115" t="s">
        <v>66</v>
      </c>
      <c r="B73" s="6">
        <v>9</v>
      </c>
      <c r="C73" s="6">
        <v>2</v>
      </c>
      <c r="D73" s="6">
        <v>1</v>
      </c>
      <c r="E73" s="6">
        <v>1</v>
      </c>
      <c r="F73" s="6">
        <v>0</v>
      </c>
      <c r="G73" s="6">
        <v>0</v>
      </c>
      <c r="H73" s="35">
        <f t="shared" si="13"/>
        <v>13</v>
      </c>
      <c r="I73" s="148">
        <f t="shared" si="14"/>
        <v>165</v>
      </c>
    </row>
    <row r="74" spans="1:9" s="113" customFormat="1">
      <c r="A74" s="193" t="s">
        <v>169</v>
      </c>
      <c r="B74" s="40">
        <f>SUM(B70:B73)</f>
        <v>57</v>
      </c>
      <c r="C74" s="40">
        <f t="shared" ref="C74:G74" si="15">SUM(C70:C73)</f>
        <v>14</v>
      </c>
      <c r="D74" s="40">
        <f t="shared" si="15"/>
        <v>4</v>
      </c>
      <c r="E74" s="40">
        <f t="shared" si="15"/>
        <v>3</v>
      </c>
      <c r="F74" s="40">
        <f t="shared" si="15"/>
        <v>1</v>
      </c>
      <c r="G74" s="40">
        <f t="shared" si="15"/>
        <v>1</v>
      </c>
      <c r="H74" s="194">
        <f>SUM(H70:H73)</f>
        <v>80</v>
      </c>
      <c r="I74" s="195"/>
    </row>
    <row r="75" spans="1:9" s="113" customFormat="1" ht="13.5" thickBot="1">
      <c r="A75" s="186" t="s">
        <v>152</v>
      </c>
      <c r="B75" s="48">
        <v>2.5</v>
      </c>
      <c r="C75" s="48">
        <v>15</v>
      </c>
      <c r="D75" s="48">
        <v>37.5</v>
      </c>
      <c r="E75" s="48">
        <v>75</v>
      </c>
      <c r="F75" s="48">
        <v>150</v>
      </c>
      <c r="G75" s="48">
        <v>350</v>
      </c>
      <c r="H75" s="196"/>
      <c r="I75" s="33">
        <f>SUM(I70:I74)</f>
        <v>1227.5</v>
      </c>
    </row>
    <row r="76" spans="1:9" s="113" customFormat="1"/>
    <row r="77" spans="1:9" s="113" customFormat="1" ht="13.5" thickBot="1"/>
    <row r="78" spans="1:9" s="113" customFormat="1" ht="13.5" thickBot="1">
      <c r="A78" s="264" t="s">
        <v>418</v>
      </c>
      <c r="B78" s="265" t="s">
        <v>67</v>
      </c>
      <c r="C78" s="265" t="s">
        <v>67</v>
      </c>
      <c r="D78" s="265" t="s">
        <v>67</v>
      </c>
      <c r="E78" s="265" t="s">
        <v>67</v>
      </c>
      <c r="F78" s="265" t="s">
        <v>67</v>
      </c>
      <c r="G78" s="265" t="s">
        <v>67</v>
      </c>
      <c r="H78" s="265" t="s">
        <v>67</v>
      </c>
      <c r="I78" s="272"/>
    </row>
    <row r="79" spans="1:9" s="113" customFormat="1" ht="40.5" customHeight="1">
      <c r="A79" s="117" t="s">
        <v>2</v>
      </c>
      <c r="B79" s="118" t="s">
        <v>347</v>
      </c>
      <c r="C79" s="118" t="s">
        <v>348</v>
      </c>
      <c r="D79" s="118" t="s">
        <v>349</v>
      </c>
      <c r="E79" s="118" t="s">
        <v>350</v>
      </c>
      <c r="F79" s="118" t="s">
        <v>351</v>
      </c>
      <c r="G79" s="118" t="s">
        <v>416</v>
      </c>
      <c r="H79" s="118" t="s">
        <v>4</v>
      </c>
      <c r="I79" s="39" t="s">
        <v>171</v>
      </c>
    </row>
    <row r="80" spans="1:9" s="113" customFormat="1">
      <c r="A80" s="115" t="s">
        <v>63</v>
      </c>
      <c r="B80" s="6">
        <v>9</v>
      </c>
      <c r="C80" s="6">
        <v>0</v>
      </c>
      <c r="D80" s="6">
        <v>0</v>
      </c>
      <c r="E80" s="6">
        <v>0</v>
      </c>
      <c r="F80" s="6">
        <v>0</v>
      </c>
      <c r="G80" s="6">
        <v>0</v>
      </c>
      <c r="H80" s="147">
        <f>SUM(B80:G80)</f>
        <v>9</v>
      </c>
      <c r="I80" s="148">
        <f>B80*B$85+C80*C$85+D80*D$85+E80*E$85+F80*F$85+G80*G$85</f>
        <v>22.5</v>
      </c>
    </row>
    <row r="81" spans="1:9" s="113" customFormat="1" ht="12.75" customHeight="1">
      <c r="A81" s="115" t="s">
        <v>64</v>
      </c>
      <c r="B81" s="6">
        <v>12</v>
      </c>
      <c r="C81" s="6">
        <v>1</v>
      </c>
      <c r="D81" s="6">
        <v>1</v>
      </c>
      <c r="E81" s="6">
        <v>2</v>
      </c>
      <c r="F81" s="6">
        <v>0</v>
      </c>
      <c r="G81" s="6">
        <v>1</v>
      </c>
      <c r="H81" s="147">
        <f>SUM(B81:G81)</f>
        <v>17</v>
      </c>
      <c r="I81" s="148">
        <f t="shared" ref="I81:I83" si="16">B81*B$85+C81*C$85+D81*D$85+E81*E$85+F81*F$85+G81*G$85</f>
        <v>582.5</v>
      </c>
    </row>
    <row r="82" spans="1:9" s="113" customFormat="1" ht="12.75" customHeight="1">
      <c r="A82" s="115" t="s">
        <v>65</v>
      </c>
      <c r="B82" s="6">
        <v>1</v>
      </c>
      <c r="C82" s="6">
        <v>0</v>
      </c>
      <c r="D82" s="6">
        <v>0</v>
      </c>
      <c r="E82" s="6">
        <v>0</v>
      </c>
      <c r="F82" s="6">
        <v>0</v>
      </c>
      <c r="G82" s="6">
        <v>0</v>
      </c>
      <c r="H82" s="147">
        <f>SUM(B82:G82)</f>
        <v>1</v>
      </c>
      <c r="I82" s="148">
        <f t="shared" si="16"/>
        <v>2.5</v>
      </c>
    </row>
    <row r="83" spans="1:9" s="113" customFormat="1" ht="12.75" customHeight="1">
      <c r="A83" s="115" t="s">
        <v>66</v>
      </c>
      <c r="B83" s="6">
        <v>7</v>
      </c>
      <c r="C83" s="6">
        <v>1</v>
      </c>
      <c r="D83" s="6">
        <v>0</v>
      </c>
      <c r="E83" s="6">
        <v>0</v>
      </c>
      <c r="F83" s="6">
        <v>0</v>
      </c>
      <c r="G83" s="6">
        <v>0</v>
      </c>
      <c r="H83" s="147">
        <f>SUM(B83:G83)</f>
        <v>8</v>
      </c>
      <c r="I83" s="148">
        <f t="shared" si="16"/>
        <v>32.5</v>
      </c>
    </row>
    <row r="84" spans="1:9" s="113" customFormat="1" ht="12.75" customHeight="1">
      <c r="A84" s="175" t="s">
        <v>169</v>
      </c>
      <c r="B84" s="155">
        <f>SUM(B80:B83)</f>
        <v>29</v>
      </c>
      <c r="C84" s="155">
        <f t="shared" ref="C84:F84" si="17">SUM(C80:C83)</f>
        <v>2</v>
      </c>
      <c r="D84" s="155">
        <f t="shared" si="17"/>
        <v>1</v>
      </c>
      <c r="E84" s="155">
        <f t="shared" si="17"/>
        <v>2</v>
      </c>
      <c r="F84" s="155">
        <f t="shared" si="17"/>
        <v>0</v>
      </c>
      <c r="G84" s="155">
        <f>SUM(G80:G83)</f>
        <v>1</v>
      </c>
      <c r="H84" s="12">
        <f>SUM(H80:H83)</f>
        <v>35</v>
      </c>
      <c r="I84" s="24"/>
    </row>
    <row r="85" spans="1:9" s="113" customFormat="1" ht="12.75" customHeight="1" thickBot="1">
      <c r="A85" s="52" t="s">
        <v>152</v>
      </c>
      <c r="B85" s="48">
        <v>2.5</v>
      </c>
      <c r="C85" s="48">
        <v>15</v>
      </c>
      <c r="D85" s="48">
        <v>37.5</v>
      </c>
      <c r="E85" s="48">
        <v>75</v>
      </c>
      <c r="F85" s="48">
        <v>150</v>
      </c>
      <c r="G85" s="48">
        <v>350</v>
      </c>
      <c r="H85" s="41"/>
      <c r="I85" s="25">
        <f>SUM(I80:I83)</f>
        <v>640</v>
      </c>
    </row>
    <row r="86" spans="1:9" s="113" customFormat="1"/>
    <row r="87" spans="1:9" s="113" customFormat="1" ht="13.5" thickBot="1"/>
    <row r="88" spans="1:9" s="113" customFormat="1" ht="13.5" thickBot="1">
      <c r="A88" s="264" t="s">
        <v>419</v>
      </c>
      <c r="B88" s="265" t="s">
        <v>67</v>
      </c>
      <c r="C88" s="265" t="s">
        <v>67</v>
      </c>
      <c r="D88" s="265" t="s">
        <v>67</v>
      </c>
      <c r="E88" s="265" t="s">
        <v>67</v>
      </c>
      <c r="F88" s="265" t="s">
        <v>67</v>
      </c>
      <c r="G88" s="265" t="s">
        <v>67</v>
      </c>
      <c r="H88" s="265" t="s">
        <v>67</v>
      </c>
      <c r="I88" s="272"/>
    </row>
    <row r="89" spans="1:9" s="113" customFormat="1" ht="48" customHeight="1">
      <c r="A89" s="117" t="s">
        <v>2</v>
      </c>
      <c r="B89" s="118" t="s">
        <v>347</v>
      </c>
      <c r="C89" s="118" t="s">
        <v>348</v>
      </c>
      <c r="D89" s="118" t="s">
        <v>349</v>
      </c>
      <c r="E89" s="118" t="s">
        <v>350</v>
      </c>
      <c r="F89" s="118" t="s">
        <v>351</v>
      </c>
      <c r="G89" s="118" t="s">
        <v>416</v>
      </c>
      <c r="H89" s="118" t="s">
        <v>4</v>
      </c>
      <c r="I89" s="39" t="s">
        <v>171</v>
      </c>
    </row>
    <row r="90" spans="1:9" s="113" customFormat="1">
      <c r="A90" s="115" t="s">
        <v>63</v>
      </c>
      <c r="B90" s="6">
        <v>8</v>
      </c>
      <c r="C90" s="6">
        <v>2</v>
      </c>
      <c r="D90" s="6">
        <v>0</v>
      </c>
      <c r="E90" s="6">
        <v>0</v>
      </c>
      <c r="F90" s="6">
        <v>0</v>
      </c>
      <c r="G90" s="6">
        <v>0</v>
      </c>
      <c r="H90" s="147">
        <f>SUM(B90:G90)</f>
        <v>10</v>
      </c>
      <c r="I90" s="148">
        <f>B90*B$95+C90*C$95+D90*D$95+E90*E$95+F90*F$95+G90*G$95</f>
        <v>50</v>
      </c>
    </row>
    <row r="91" spans="1:9" s="113" customFormat="1" ht="12.75" customHeight="1">
      <c r="A91" s="115" t="s">
        <v>64</v>
      </c>
      <c r="B91" s="6">
        <v>11</v>
      </c>
      <c r="C91" s="6">
        <v>1</v>
      </c>
      <c r="D91" s="6">
        <v>0</v>
      </c>
      <c r="E91" s="6">
        <v>1</v>
      </c>
      <c r="F91" s="6">
        <v>2</v>
      </c>
      <c r="G91" s="6">
        <v>1</v>
      </c>
      <c r="H91" s="147">
        <f>SUM(B91:G91)</f>
        <v>16</v>
      </c>
      <c r="I91" s="148">
        <f t="shared" ref="I91:I93" si="18">B91*B$95+C91*C$95+D91*D$95+E91*E$95+F91*F$95+G91*G$95</f>
        <v>767.5</v>
      </c>
    </row>
    <row r="92" spans="1:9" s="113" customFormat="1" ht="12.75" customHeight="1">
      <c r="A92" s="115" t="s">
        <v>65</v>
      </c>
      <c r="B92" s="6">
        <v>1</v>
      </c>
      <c r="C92" s="6">
        <v>0</v>
      </c>
      <c r="D92" s="6">
        <v>0</v>
      </c>
      <c r="E92" s="6">
        <v>0</v>
      </c>
      <c r="F92" s="6">
        <v>0</v>
      </c>
      <c r="G92" s="6">
        <v>0</v>
      </c>
      <c r="H92" s="147">
        <f>SUM(B92:G92)</f>
        <v>1</v>
      </c>
      <c r="I92" s="148">
        <f t="shared" si="18"/>
        <v>2.5</v>
      </c>
    </row>
    <row r="93" spans="1:9" s="113" customFormat="1" ht="12.75" customHeight="1">
      <c r="A93" s="115" t="s">
        <v>66</v>
      </c>
      <c r="B93" s="6">
        <v>5</v>
      </c>
      <c r="C93" s="6">
        <v>1</v>
      </c>
      <c r="D93" s="6">
        <v>0</v>
      </c>
      <c r="E93" s="6">
        <v>0</v>
      </c>
      <c r="F93" s="6">
        <v>0</v>
      </c>
      <c r="G93" s="6">
        <v>1</v>
      </c>
      <c r="H93" s="147">
        <f>SUM(B93:G93)</f>
        <v>7</v>
      </c>
      <c r="I93" s="148">
        <f t="shared" si="18"/>
        <v>377.5</v>
      </c>
    </row>
    <row r="94" spans="1:9" s="113" customFormat="1" ht="12.75" customHeight="1">
      <c r="A94" s="175" t="s">
        <v>169</v>
      </c>
      <c r="B94" s="155">
        <f>SUM(B90:B93)</f>
        <v>25</v>
      </c>
      <c r="C94" s="155">
        <f t="shared" ref="C94:F94" si="19">SUM(C90:C93)</f>
        <v>4</v>
      </c>
      <c r="D94" s="155">
        <f t="shared" si="19"/>
        <v>0</v>
      </c>
      <c r="E94" s="155">
        <f t="shared" si="19"/>
        <v>1</v>
      </c>
      <c r="F94" s="155">
        <f t="shared" si="19"/>
        <v>2</v>
      </c>
      <c r="G94" s="155">
        <f>SUM(G90:G93)</f>
        <v>2</v>
      </c>
      <c r="H94" s="12">
        <f>SUM(H90:H93)</f>
        <v>34</v>
      </c>
      <c r="I94" s="24"/>
    </row>
    <row r="95" spans="1:9" s="113" customFormat="1" ht="12.75" customHeight="1" thickBot="1">
      <c r="A95" s="52" t="s">
        <v>152</v>
      </c>
      <c r="B95" s="48">
        <v>2.5</v>
      </c>
      <c r="C95" s="48">
        <v>15</v>
      </c>
      <c r="D95" s="48">
        <v>37.5</v>
      </c>
      <c r="E95" s="48">
        <v>75</v>
      </c>
      <c r="F95" s="48">
        <v>150</v>
      </c>
      <c r="G95" s="48">
        <v>350</v>
      </c>
      <c r="H95" s="41"/>
      <c r="I95" s="25">
        <f>SUM(I90:I93)</f>
        <v>1197.5</v>
      </c>
    </row>
    <row r="96" spans="1:9" s="113" customFormat="1"/>
    <row r="97" spans="1:11" s="113" customFormat="1" ht="13.5" thickBot="1"/>
    <row r="98" spans="1:11" s="113" customFormat="1" ht="13.5" thickBot="1">
      <c r="A98" s="264" t="s">
        <v>420</v>
      </c>
      <c r="B98" s="265" t="s">
        <v>67</v>
      </c>
      <c r="C98" s="265" t="s">
        <v>67</v>
      </c>
      <c r="D98" s="265" t="s">
        <v>67</v>
      </c>
      <c r="E98" s="265" t="s">
        <v>67</v>
      </c>
      <c r="F98" s="265" t="s">
        <v>67</v>
      </c>
      <c r="G98" s="265" t="s">
        <v>67</v>
      </c>
      <c r="H98" s="265" t="s">
        <v>67</v>
      </c>
      <c r="I98" s="272"/>
    </row>
    <row r="99" spans="1:11" s="113" customFormat="1" ht="42" customHeight="1">
      <c r="A99" s="117" t="s">
        <v>2</v>
      </c>
      <c r="B99" s="118" t="s">
        <v>347</v>
      </c>
      <c r="C99" s="118" t="s">
        <v>348</v>
      </c>
      <c r="D99" s="118" t="s">
        <v>349</v>
      </c>
      <c r="E99" s="118" t="s">
        <v>350</v>
      </c>
      <c r="F99" s="118" t="s">
        <v>351</v>
      </c>
      <c r="G99" s="118" t="s">
        <v>416</v>
      </c>
      <c r="H99" s="118" t="s">
        <v>4</v>
      </c>
      <c r="I99" s="39" t="s">
        <v>171</v>
      </c>
    </row>
    <row r="100" spans="1:11" s="113" customFormat="1">
      <c r="A100" s="115" t="s">
        <v>63</v>
      </c>
      <c r="B100" s="6">
        <v>20</v>
      </c>
      <c r="C100" s="6">
        <v>3</v>
      </c>
      <c r="D100" s="6">
        <v>0</v>
      </c>
      <c r="E100" s="6">
        <v>0</v>
      </c>
      <c r="F100" s="6">
        <v>0</v>
      </c>
      <c r="G100" s="6">
        <v>0</v>
      </c>
      <c r="H100" s="147">
        <f>SUM(B100:G100)</f>
        <v>23</v>
      </c>
      <c r="I100" s="148">
        <f>B100*B$105+C100*C$105+D100*D$105+E100*E$105+F100*F$105+G100*G$105</f>
        <v>95</v>
      </c>
    </row>
    <row r="101" spans="1:11" s="113" customFormat="1" ht="12.75" customHeight="1">
      <c r="A101" s="115" t="s">
        <v>64</v>
      </c>
      <c r="B101" s="6">
        <v>19</v>
      </c>
      <c r="C101" s="6">
        <v>4</v>
      </c>
      <c r="D101" s="6">
        <v>2</v>
      </c>
      <c r="E101" s="6">
        <v>0</v>
      </c>
      <c r="F101" s="6">
        <v>0</v>
      </c>
      <c r="G101" s="6">
        <v>0</v>
      </c>
      <c r="H101" s="147">
        <f>SUM(B101:G101)</f>
        <v>25</v>
      </c>
      <c r="I101" s="148">
        <f>B101*B$105+C101*C$105+D101*D$105+E101*E$105+F101*F$105+G101*G$105</f>
        <v>182.5</v>
      </c>
    </row>
    <row r="102" spans="1:11" s="113" customFormat="1" ht="12.75" customHeight="1">
      <c r="A102" s="115" t="s">
        <v>65</v>
      </c>
      <c r="B102" s="6">
        <v>5</v>
      </c>
      <c r="C102" s="6">
        <v>2</v>
      </c>
      <c r="D102" s="6">
        <v>0</v>
      </c>
      <c r="E102" s="6">
        <v>0</v>
      </c>
      <c r="F102" s="6">
        <v>0</v>
      </c>
      <c r="G102" s="6">
        <v>0</v>
      </c>
      <c r="H102" s="147">
        <f>SUM(B102:G102)</f>
        <v>7</v>
      </c>
      <c r="I102" s="148">
        <f>B102*B$105+C102*C$105+D102*D$105+E102*E$105+F102*F$105+G102*G$105</f>
        <v>42.5</v>
      </c>
    </row>
    <row r="103" spans="1:11" s="113" customFormat="1" ht="12.75" customHeight="1">
      <c r="A103" s="115" t="s">
        <v>66</v>
      </c>
      <c r="B103" s="6">
        <v>0</v>
      </c>
      <c r="C103" s="6">
        <v>2</v>
      </c>
      <c r="D103" s="6">
        <v>0</v>
      </c>
      <c r="E103" s="6">
        <v>0</v>
      </c>
      <c r="F103" s="6">
        <v>0</v>
      </c>
      <c r="G103" s="6">
        <v>1</v>
      </c>
      <c r="H103" s="147">
        <f>SUM(B103:G103)</f>
        <v>3</v>
      </c>
      <c r="I103" s="148">
        <f>B103*B$105+C103*C$105+D103*D$105+E103*E$105+F103*F$105+G103*G$105</f>
        <v>380</v>
      </c>
    </row>
    <row r="104" spans="1:11" s="113" customFormat="1" ht="12.75" customHeight="1">
      <c r="A104" s="175" t="s">
        <v>169</v>
      </c>
      <c r="B104" s="155">
        <f>SUM(B100:B103)</f>
        <v>44</v>
      </c>
      <c r="C104" s="155">
        <f t="shared" ref="C104:F104" si="20">SUM(C100:C103)</f>
        <v>11</v>
      </c>
      <c r="D104" s="155">
        <f t="shared" si="20"/>
        <v>2</v>
      </c>
      <c r="E104" s="155">
        <f t="shared" si="20"/>
        <v>0</v>
      </c>
      <c r="F104" s="155">
        <f t="shared" si="20"/>
        <v>0</v>
      </c>
      <c r="G104" s="155">
        <f>SUM(G100:G103)</f>
        <v>1</v>
      </c>
      <c r="H104" s="12">
        <f>SUM(H100:H103)</f>
        <v>58</v>
      </c>
      <c r="I104" s="24"/>
    </row>
    <row r="105" spans="1:11" s="113" customFormat="1" ht="12.75" customHeight="1" thickBot="1">
      <c r="A105" s="52" t="s">
        <v>152</v>
      </c>
      <c r="B105" s="48">
        <v>2.5</v>
      </c>
      <c r="C105" s="48">
        <v>15</v>
      </c>
      <c r="D105" s="48">
        <v>37.5</v>
      </c>
      <c r="E105" s="48">
        <v>75</v>
      </c>
      <c r="F105" s="48">
        <v>150</v>
      </c>
      <c r="G105" s="48">
        <v>350</v>
      </c>
      <c r="H105" s="41"/>
      <c r="I105" s="101">
        <f>SUM(I100:I103)</f>
        <v>700</v>
      </c>
    </row>
    <row r="106" spans="1:11" s="113" customFormat="1"/>
    <row r="107" spans="1:11" s="113" customFormat="1" ht="13.5" thickBot="1"/>
    <row r="108" spans="1:11" s="113" customFormat="1" ht="13.5" thickBot="1">
      <c r="A108" s="264" t="s">
        <v>421</v>
      </c>
      <c r="B108" s="270"/>
      <c r="C108" s="270"/>
      <c r="D108" s="270"/>
      <c r="E108" s="270"/>
      <c r="F108" s="270"/>
      <c r="G108" s="270"/>
      <c r="H108" s="270"/>
      <c r="I108" s="270"/>
      <c r="J108" s="270"/>
      <c r="K108" s="262"/>
    </row>
    <row r="109" spans="1:11" s="113" customFormat="1" ht="30" customHeight="1">
      <c r="A109" s="117" t="s">
        <v>2</v>
      </c>
      <c r="B109" s="118" t="s">
        <v>181</v>
      </c>
      <c r="C109" s="118" t="s">
        <v>201</v>
      </c>
      <c r="D109" s="118" t="s">
        <v>182</v>
      </c>
      <c r="E109" s="118" t="s">
        <v>202</v>
      </c>
      <c r="F109" s="118" t="s">
        <v>203</v>
      </c>
      <c r="G109" s="118" t="s">
        <v>204</v>
      </c>
      <c r="H109" s="118" t="s">
        <v>205</v>
      </c>
      <c r="I109" s="118" t="s">
        <v>37</v>
      </c>
      <c r="J109" s="118" t="s">
        <v>4</v>
      </c>
      <c r="K109" s="39" t="s">
        <v>171</v>
      </c>
    </row>
    <row r="110" spans="1:11" s="113" customFormat="1">
      <c r="A110" s="115" t="s">
        <v>63</v>
      </c>
      <c r="B110" s="105">
        <v>11</v>
      </c>
      <c r="C110" s="105">
        <v>0</v>
      </c>
      <c r="D110" s="105">
        <v>0</v>
      </c>
      <c r="E110" s="105">
        <v>0</v>
      </c>
      <c r="F110" s="105">
        <v>1</v>
      </c>
      <c r="G110" s="105">
        <v>0</v>
      </c>
      <c r="H110" s="105">
        <v>0</v>
      </c>
      <c r="I110" s="105">
        <v>0</v>
      </c>
      <c r="J110" s="147">
        <f>SUM(B110:I110)</f>
        <v>12</v>
      </c>
      <c r="K110" s="148">
        <f>B110*$B$115+C110*$C$115+D110*$D$115+E110*$E$115+F110*$F$115+G110*$G$115+H110*$H$115+I110*$I$115</f>
        <v>63.05</v>
      </c>
    </row>
    <row r="111" spans="1:11" s="113" customFormat="1" ht="12.75" customHeight="1">
      <c r="A111" s="115" t="s">
        <v>64</v>
      </c>
      <c r="B111" s="105">
        <v>3</v>
      </c>
      <c r="C111" s="105">
        <v>10</v>
      </c>
      <c r="D111" s="105">
        <v>3</v>
      </c>
      <c r="E111" s="105">
        <v>2</v>
      </c>
      <c r="F111" s="105">
        <v>1</v>
      </c>
      <c r="G111" s="105">
        <v>0</v>
      </c>
      <c r="H111" s="105">
        <v>0</v>
      </c>
      <c r="I111" s="105">
        <v>0</v>
      </c>
      <c r="J111" s="147">
        <f t="shared" ref="J111:J113" si="21">SUM(B111:I111)</f>
        <v>19</v>
      </c>
      <c r="K111" s="148">
        <f t="shared" ref="K111:K113" si="22">B111*$B$115+C111*$C$115+D111*$D$115+E111*$E$115+F111*$F$115+G111*$G$115+H111*$H$115+I111*$I$115</f>
        <v>105.65</v>
      </c>
    </row>
    <row r="112" spans="1:11" s="113" customFormat="1" ht="12.75" customHeight="1">
      <c r="A112" s="115" t="s">
        <v>65</v>
      </c>
      <c r="B112" s="105">
        <v>1</v>
      </c>
      <c r="C112" s="105">
        <v>0</v>
      </c>
      <c r="D112" s="105">
        <v>1</v>
      </c>
      <c r="E112" s="105">
        <v>0</v>
      </c>
      <c r="F112" s="105">
        <v>0</v>
      </c>
      <c r="G112" s="105">
        <v>0</v>
      </c>
      <c r="H112" s="105">
        <v>0</v>
      </c>
      <c r="I112" s="105">
        <v>0</v>
      </c>
      <c r="J112" s="147">
        <f t="shared" si="21"/>
        <v>2</v>
      </c>
      <c r="K112" s="148">
        <f t="shared" si="22"/>
        <v>2.5499999999999998</v>
      </c>
    </row>
    <row r="113" spans="1:11" s="113" customFormat="1" ht="12.75" customHeight="1">
      <c r="A113" s="115" t="s">
        <v>66</v>
      </c>
      <c r="B113" s="105">
        <v>2</v>
      </c>
      <c r="C113" s="105">
        <v>1</v>
      </c>
      <c r="D113" s="105">
        <v>4</v>
      </c>
      <c r="E113" s="105">
        <v>1</v>
      </c>
      <c r="F113" s="105">
        <v>0</v>
      </c>
      <c r="G113" s="105">
        <v>0</v>
      </c>
      <c r="H113" s="105">
        <v>0</v>
      </c>
      <c r="I113" s="105">
        <v>0</v>
      </c>
      <c r="J113" s="147">
        <f t="shared" si="21"/>
        <v>8</v>
      </c>
      <c r="K113" s="148">
        <f t="shared" si="22"/>
        <v>25.65</v>
      </c>
    </row>
    <row r="114" spans="1:11" s="113" customFormat="1" ht="12.75" customHeight="1">
      <c r="A114" s="175" t="s">
        <v>169</v>
      </c>
      <c r="B114" s="155">
        <f t="shared" ref="B114:I114" si="23">SUM(B110:B113)</f>
        <v>17</v>
      </c>
      <c r="C114" s="155">
        <f t="shared" si="23"/>
        <v>11</v>
      </c>
      <c r="D114" s="155">
        <f t="shared" si="23"/>
        <v>8</v>
      </c>
      <c r="E114" s="155">
        <f t="shared" si="23"/>
        <v>3</v>
      </c>
      <c r="F114" s="155">
        <f t="shared" si="23"/>
        <v>2</v>
      </c>
      <c r="G114" s="155">
        <f t="shared" si="23"/>
        <v>0</v>
      </c>
      <c r="H114" s="155">
        <f t="shared" si="23"/>
        <v>0</v>
      </c>
      <c r="I114" s="155">
        <f t="shared" si="23"/>
        <v>0</v>
      </c>
      <c r="J114" s="12">
        <f>SUM(J110:J113)</f>
        <v>41</v>
      </c>
      <c r="K114" s="24"/>
    </row>
    <row r="115" spans="1:11" s="113" customFormat="1" ht="12.75" customHeight="1" thickBot="1">
      <c r="A115" s="52" t="s">
        <v>152</v>
      </c>
      <c r="B115" s="48">
        <v>0.05</v>
      </c>
      <c r="C115" s="48">
        <v>0.55000000000000004</v>
      </c>
      <c r="D115" s="48">
        <v>2.5</v>
      </c>
      <c r="E115" s="48">
        <v>15</v>
      </c>
      <c r="F115" s="48">
        <v>62.5</v>
      </c>
      <c r="G115" s="48">
        <v>150</v>
      </c>
      <c r="H115" s="48">
        <v>350</v>
      </c>
      <c r="I115" s="48">
        <v>500</v>
      </c>
      <c r="J115" s="41"/>
      <c r="K115" s="101">
        <f>SUM(K110:K113)</f>
        <v>196.9</v>
      </c>
    </row>
    <row r="116" spans="1:11" s="113" customFormat="1"/>
    <row r="117" spans="1:11" s="113" customFormat="1" ht="13.5" thickBot="1"/>
    <row r="118" spans="1:11" s="113" customFormat="1" ht="13.5" thickBot="1">
      <c r="A118" s="264" t="s">
        <v>422</v>
      </c>
      <c r="B118" s="276"/>
      <c r="C118" s="276"/>
      <c r="D118" s="276"/>
      <c r="E118" s="276"/>
      <c r="F118" s="276"/>
      <c r="G118" s="276"/>
      <c r="H118" s="276"/>
      <c r="I118" s="277"/>
    </row>
    <row r="119" spans="1:11" s="113" customFormat="1" ht="30" customHeight="1">
      <c r="A119" s="117" t="s">
        <v>2</v>
      </c>
      <c r="B119" s="118" t="s">
        <v>69</v>
      </c>
      <c r="C119" s="118" t="s">
        <v>70</v>
      </c>
      <c r="D119" s="118" t="s">
        <v>71</v>
      </c>
      <c r="E119" s="118" t="s">
        <v>423</v>
      </c>
      <c r="F119" s="118" t="s">
        <v>424</v>
      </c>
      <c r="G119" s="118" t="s">
        <v>72</v>
      </c>
      <c r="H119" s="118" t="s">
        <v>73</v>
      </c>
      <c r="I119" s="10" t="s">
        <v>4</v>
      </c>
    </row>
    <row r="120" spans="1:11" s="113" customFormat="1">
      <c r="A120" s="115" t="s">
        <v>63</v>
      </c>
      <c r="B120" s="6">
        <v>22</v>
      </c>
      <c r="C120" s="6">
        <v>0</v>
      </c>
      <c r="D120" s="6">
        <v>1</v>
      </c>
      <c r="E120" s="6">
        <v>0</v>
      </c>
      <c r="F120" s="6">
        <v>0</v>
      </c>
      <c r="G120" s="6">
        <v>0</v>
      </c>
      <c r="H120" s="6">
        <v>1</v>
      </c>
      <c r="I120" s="44">
        <f>SUM(B120:H120)</f>
        <v>24</v>
      </c>
    </row>
    <row r="121" spans="1:11" s="113" customFormat="1">
      <c r="A121" s="115" t="s">
        <v>64</v>
      </c>
      <c r="B121" s="6">
        <v>22</v>
      </c>
      <c r="C121" s="6">
        <v>16</v>
      </c>
      <c r="D121" s="6">
        <v>1</v>
      </c>
      <c r="E121" s="6">
        <v>0</v>
      </c>
      <c r="F121" s="6">
        <v>0</v>
      </c>
      <c r="G121" s="6">
        <v>1</v>
      </c>
      <c r="H121" s="6">
        <v>1</v>
      </c>
      <c r="I121" s="44">
        <f t="shared" ref="I121:I123" si="24">SUM(B121:H121)</f>
        <v>41</v>
      </c>
    </row>
    <row r="122" spans="1:11" s="113" customFormat="1">
      <c r="A122" s="115" t="s">
        <v>65</v>
      </c>
      <c r="B122" s="6">
        <v>1</v>
      </c>
      <c r="C122" s="6">
        <v>1</v>
      </c>
      <c r="D122" s="6">
        <v>0</v>
      </c>
      <c r="E122" s="6">
        <v>0</v>
      </c>
      <c r="F122" s="6">
        <v>0</v>
      </c>
      <c r="G122" s="6">
        <v>0</v>
      </c>
      <c r="H122" s="6">
        <v>1</v>
      </c>
      <c r="I122" s="44">
        <f t="shared" si="24"/>
        <v>3</v>
      </c>
    </row>
    <row r="123" spans="1:11" s="113" customFormat="1">
      <c r="A123" s="115" t="s">
        <v>66</v>
      </c>
      <c r="B123" s="6">
        <v>3</v>
      </c>
      <c r="C123" s="6">
        <v>7</v>
      </c>
      <c r="D123" s="6">
        <v>0</v>
      </c>
      <c r="E123" s="6">
        <v>0</v>
      </c>
      <c r="F123" s="6">
        <v>0</v>
      </c>
      <c r="G123" s="6">
        <v>1</v>
      </c>
      <c r="H123" s="6">
        <v>2</v>
      </c>
      <c r="I123" s="44">
        <f t="shared" si="24"/>
        <v>13</v>
      </c>
    </row>
    <row r="124" spans="1:11" s="113" customFormat="1" ht="13.5" thickBot="1">
      <c r="A124" s="168" t="s">
        <v>169</v>
      </c>
      <c r="B124" s="42">
        <f>SUM(B120:B123)</f>
        <v>48</v>
      </c>
      <c r="C124" s="42">
        <f t="shared" ref="C124:H124" si="25">SUM(C120:C123)</f>
        <v>24</v>
      </c>
      <c r="D124" s="42">
        <f t="shared" si="25"/>
        <v>2</v>
      </c>
      <c r="E124" s="42">
        <f t="shared" si="25"/>
        <v>0</v>
      </c>
      <c r="F124" s="42">
        <f t="shared" si="25"/>
        <v>0</v>
      </c>
      <c r="G124" s="42">
        <f t="shared" si="25"/>
        <v>2</v>
      </c>
      <c r="H124" s="42">
        <f t="shared" si="25"/>
        <v>5</v>
      </c>
      <c r="I124" s="30">
        <f>SUM(B124:H124)</f>
        <v>81</v>
      </c>
    </row>
    <row r="125" spans="1:11" s="113" customFormat="1"/>
    <row r="126" spans="1:11" s="113" customFormat="1" ht="13.5" thickBot="1"/>
    <row r="127" spans="1:11" s="113" customFormat="1" ht="13.5" thickBot="1">
      <c r="A127" s="264" t="s">
        <v>425</v>
      </c>
      <c r="B127" s="265" t="s">
        <v>68</v>
      </c>
      <c r="C127" s="265" t="s">
        <v>68</v>
      </c>
      <c r="D127" s="265" t="s">
        <v>68</v>
      </c>
      <c r="E127" s="265" t="s">
        <v>68</v>
      </c>
      <c r="F127" s="265" t="s">
        <v>68</v>
      </c>
      <c r="G127" s="265" t="s">
        <v>68</v>
      </c>
      <c r="H127" s="265" t="s">
        <v>68</v>
      </c>
      <c r="I127" s="266" t="s">
        <v>68</v>
      </c>
    </row>
    <row r="128" spans="1:11" s="113" customFormat="1" ht="30" customHeight="1">
      <c r="A128" s="117" t="s">
        <v>2</v>
      </c>
      <c r="B128" s="118" t="s">
        <v>69</v>
      </c>
      <c r="C128" s="118" t="s">
        <v>70</v>
      </c>
      <c r="D128" s="118" t="s">
        <v>71</v>
      </c>
      <c r="E128" s="118" t="s">
        <v>423</v>
      </c>
      <c r="F128" s="118" t="s">
        <v>424</v>
      </c>
      <c r="G128" s="118" t="s">
        <v>43</v>
      </c>
      <c r="H128" s="118" t="s">
        <v>73</v>
      </c>
      <c r="I128" s="10" t="s">
        <v>4</v>
      </c>
    </row>
    <row r="129" spans="1:9" s="113" customFormat="1">
      <c r="A129" s="115" t="s">
        <v>63</v>
      </c>
      <c r="B129" s="6">
        <v>6</v>
      </c>
      <c r="C129" s="6">
        <v>2</v>
      </c>
      <c r="D129" s="6">
        <v>1</v>
      </c>
      <c r="E129" s="6">
        <v>0</v>
      </c>
      <c r="F129" s="6">
        <v>0</v>
      </c>
      <c r="G129" s="6">
        <v>1</v>
      </c>
      <c r="H129" s="6">
        <v>0</v>
      </c>
      <c r="I129" s="44">
        <f>SUM(B129:H129)</f>
        <v>10</v>
      </c>
    </row>
    <row r="130" spans="1:9" s="113" customFormat="1" ht="12.75" customHeight="1">
      <c r="A130" s="115" t="s">
        <v>64</v>
      </c>
      <c r="B130" s="6">
        <v>8</v>
      </c>
      <c r="C130" s="6">
        <v>9</v>
      </c>
      <c r="D130" s="6">
        <v>1</v>
      </c>
      <c r="E130" s="6">
        <v>0</v>
      </c>
      <c r="F130" s="6">
        <v>0</v>
      </c>
      <c r="G130" s="6">
        <v>0</v>
      </c>
      <c r="H130" s="6">
        <v>1</v>
      </c>
      <c r="I130" s="44">
        <f t="shared" ref="I130:I132" si="26">SUM(B130:H130)</f>
        <v>19</v>
      </c>
    </row>
    <row r="131" spans="1:9" s="113" customFormat="1" ht="12.75" customHeight="1">
      <c r="A131" s="115" t="s">
        <v>65</v>
      </c>
      <c r="B131" s="6">
        <v>1</v>
      </c>
      <c r="C131" s="6">
        <v>0</v>
      </c>
      <c r="D131" s="6">
        <v>0</v>
      </c>
      <c r="E131" s="6">
        <v>0</v>
      </c>
      <c r="F131" s="6">
        <v>0</v>
      </c>
      <c r="G131" s="6">
        <v>0</v>
      </c>
      <c r="H131" s="6">
        <v>0</v>
      </c>
      <c r="I131" s="44">
        <f t="shared" si="26"/>
        <v>1</v>
      </c>
    </row>
    <row r="132" spans="1:9" s="113" customFormat="1" ht="12.75" customHeight="1">
      <c r="A132" s="115" t="s">
        <v>66</v>
      </c>
      <c r="B132" s="6">
        <v>1</v>
      </c>
      <c r="C132" s="6">
        <v>4</v>
      </c>
      <c r="D132" s="6">
        <v>1</v>
      </c>
      <c r="E132" s="6">
        <v>2</v>
      </c>
      <c r="F132" s="6">
        <v>0</v>
      </c>
      <c r="G132" s="6">
        <v>1</v>
      </c>
      <c r="H132" s="6">
        <v>0</v>
      </c>
      <c r="I132" s="44">
        <f t="shared" si="26"/>
        <v>9</v>
      </c>
    </row>
    <row r="133" spans="1:9" s="113" customFormat="1" ht="13.5" thickBot="1">
      <c r="A133" s="68" t="s">
        <v>169</v>
      </c>
      <c r="B133" s="165">
        <f>SUM(B129:B132)</f>
        <v>16</v>
      </c>
      <c r="C133" s="165">
        <f t="shared" ref="C133:H133" si="27">SUM(C129:C132)</f>
        <v>15</v>
      </c>
      <c r="D133" s="165">
        <f t="shared" si="27"/>
        <v>3</v>
      </c>
      <c r="E133" s="165">
        <f t="shared" si="27"/>
        <v>2</v>
      </c>
      <c r="F133" s="165">
        <f t="shared" si="27"/>
        <v>0</v>
      </c>
      <c r="G133" s="165">
        <f t="shared" si="27"/>
        <v>2</v>
      </c>
      <c r="H133" s="165">
        <f t="shared" si="27"/>
        <v>1</v>
      </c>
      <c r="I133" s="30">
        <f>SUM(B133:H133)</f>
        <v>39</v>
      </c>
    </row>
    <row r="134" spans="1:9" s="113" customFormat="1"/>
    <row r="135" spans="1:9" s="113" customFormat="1" ht="13.5" thickBot="1"/>
    <row r="136" spans="1:9" s="113" customFormat="1" ht="13.5" thickBot="1">
      <c r="A136" s="264" t="s">
        <v>426</v>
      </c>
      <c r="B136" s="265" t="s">
        <v>68</v>
      </c>
      <c r="C136" s="265" t="s">
        <v>68</v>
      </c>
      <c r="D136" s="265" t="s">
        <v>68</v>
      </c>
      <c r="E136" s="265" t="s">
        <v>68</v>
      </c>
      <c r="F136" s="265" t="s">
        <v>68</v>
      </c>
      <c r="G136" s="265" t="s">
        <v>68</v>
      </c>
      <c r="H136" s="265" t="s">
        <v>68</v>
      </c>
      <c r="I136" s="266" t="s">
        <v>68</v>
      </c>
    </row>
    <row r="137" spans="1:9" s="113" customFormat="1" ht="30" customHeight="1">
      <c r="A137" s="117" t="s">
        <v>2</v>
      </c>
      <c r="B137" s="118" t="s">
        <v>69</v>
      </c>
      <c r="C137" s="118" t="s">
        <v>70</v>
      </c>
      <c r="D137" s="118" t="s">
        <v>71</v>
      </c>
      <c r="E137" s="118" t="s">
        <v>423</v>
      </c>
      <c r="F137" s="118" t="s">
        <v>424</v>
      </c>
      <c r="G137" s="118" t="s">
        <v>43</v>
      </c>
      <c r="H137" s="118" t="s">
        <v>73</v>
      </c>
      <c r="I137" s="10" t="s">
        <v>4</v>
      </c>
    </row>
    <row r="138" spans="1:9" s="113" customFormat="1">
      <c r="A138" s="115" t="s">
        <v>63</v>
      </c>
      <c r="B138" s="6">
        <v>6</v>
      </c>
      <c r="C138" s="6">
        <v>0</v>
      </c>
      <c r="D138" s="6">
        <v>5</v>
      </c>
      <c r="E138" s="6">
        <v>0</v>
      </c>
      <c r="F138" s="6">
        <v>0</v>
      </c>
      <c r="G138" s="6">
        <v>0</v>
      </c>
      <c r="H138" s="6">
        <v>0</v>
      </c>
      <c r="I138" s="44">
        <f>SUM(B138:H138)</f>
        <v>11</v>
      </c>
    </row>
    <row r="139" spans="1:9" s="113" customFormat="1" ht="12.75" customHeight="1">
      <c r="A139" s="115" t="s">
        <v>64</v>
      </c>
      <c r="B139" s="6">
        <v>8</v>
      </c>
      <c r="C139" s="6">
        <v>7</v>
      </c>
      <c r="D139" s="6">
        <v>1</v>
      </c>
      <c r="E139" s="6">
        <v>0</v>
      </c>
      <c r="F139" s="6">
        <v>0</v>
      </c>
      <c r="G139" s="6">
        <v>1</v>
      </c>
      <c r="H139" s="6">
        <v>0</v>
      </c>
      <c r="I139" s="44">
        <f t="shared" ref="I139:I141" si="28">SUM(B139:H139)</f>
        <v>17</v>
      </c>
    </row>
    <row r="140" spans="1:9" s="113" customFormat="1" ht="12.75" customHeight="1">
      <c r="A140" s="115" t="s">
        <v>65</v>
      </c>
      <c r="B140" s="6">
        <v>1</v>
      </c>
      <c r="C140" s="6">
        <v>1</v>
      </c>
      <c r="D140" s="6">
        <v>0</v>
      </c>
      <c r="E140" s="6">
        <v>0</v>
      </c>
      <c r="F140" s="6">
        <v>0</v>
      </c>
      <c r="G140" s="6">
        <v>0</v>
      </c>
      <c r="H140" s="6">
        <v>0</v>
      </c>
      <c r="I140" s="44">
        <f t="shared" si="28"/>
        <v>2</v>
      </c>
    </row>
    <row r="141" spans="1:9" s="113" customFormat="1" ht="12.75" customHeight="1">
      <c r="A141" s="115" t="s">
        <v>66</v>
      </c>
      <c r="B141" s="6">
        <v>0</v>
      </c>
      <c r="C141" s="6">
        <v>6</v>
      </c>
      <c r="D141" s="6">
        <v>0</v>
      </c>
      <c r="E141" s="6">
        <v>0</v>
      </c>
      <c r="F141" s="6">
        <v>1</v>
      </c>
      <c r="G141" s="6">
        <v>0</v>
      </c>
      <c r="H141" s="6">
        <v>0</v>
      </c>
      <c r="I141" s="44">
        <f t="shared" si="28"/>
        <v>7</v>
      </c>
    </row>
    <row r="142" spans="1:9" s="113" customFormat="1" ht="13.5" thickBot="1">
      <c r="A142" s="68" t="s">
        <v>169</v>
      </c>
      <c r="B142" s="165">
        <f>SUM(B138:B141)</f>
        <v>15</v>
      </c>
      <c r="C142" s="165">
        <f t="shared" ref="C142:H142" si="29">SUM(C138:C141)</f>
        <v>14</v>
      </c>
      <c r="D142" s="165">
        <f t="shared" si="29"/>
        <v>6</v>
      </c>
      <c r="E142" s="165">
        <f t="shared" si="29"/>
        <v>0</v>
      </c>
      <c r="F142" s="165">
        <f t="shared" si="29"/>
        <v>1</v>
      </c>
      <c r="G142" s="165">
        <f t="shared" si="29"/>
        <v>1</v>
      </c>
      <c r="H142" s="165">
        <f t="shared" si="29"/>
        <v>0</v>
      </c>
      <c r="I142" s="30">
        <f>SUM(B142:H142)</f>
        <v>37</v>
      </c>
    </row>
    <row r="143" spans="1:9" s="113" customFormat="1"/>
    <row r="144" spans="1:9" s="113" customFormat="1" ht="13.5" thickBot="1"/>
    <row r="145" spans="1:9" s="113" customFormat="1" ht="13.5" thickBot="1">
      <c r="A145" s="264" t="s">
        <v>427</v>
      </c>
      <c r="B145" s="265" t="s">
        <v>68</v>
      </c>
      <c r="C145" s="265" t="s">
        <v>68</v>
      </c>
      <c r="D145" s="265" t="s">
        <v>68</v>
      </c>
      <c r="E145" s="265" t="s">
        <v>68</v>
      </c>
      <c r="F145" s="265" t="s">
        <v>68</v>
      </c>
      <c r="G145" s="265" t="s">
        <v>68</v>
      </c>
      <c r="H145" s="265" t="s">
        <v>68</v>
      </c>
      <c r="I145" s="266" t="s">
        <v>68</v>
      </c>
    </row>
    <row r="146" spans="1:9" s="113" customFormat="1" ht="30" customHeight="1">
      <c r="A146" s="117" t="s">
        <v>2</v>
      </c>
      <c r="B146" s="118" t="s">
        <v>69</v>
      </c>
      <c r="C146" s="118" t="s">
        <v>70</v>
      </c>
      <c r="D146" s="118" t="s">
        <v>71</v>
      </c>
      <c r="E146" s="118" t="s">
        <v>423</v>
      </c>
      <c r="F146" s="118" t="s">
        <v>424</v>
      </c>
      <c r="G146" s="118" t="s">
        <v>43</v>
      </c>
      <c r="H146" s="118" t="s">
        <v>73</v>
      </c>
      <c r="I146" s="10" t="s">
        <v>4</v>
      </c>
    </row>
    <row r="147" spans="1:9" s="113" customFormat="1">
      <c r="A147" s="115" t="s">
        <v>63</v>
      </c>
      <c r="B147" s="6">
        <v>19</v>
      </c>
      <c r="C147" s="6">
        <v>1</v>
      </c>
      <c r="D147" s="6">
        <v>2</v>
      </c>
      <c r="E147" s="6">
        <v>0</v>
      </c>
      <c r="F147" s="6">
        <v>0</v>
      </c>
      <c r="G147" s="6">
        <v>1</v>
      </c>
      <c r="H147" s="6">
        <v>0</v>
      </c>
      <c r="I147" s="44">
        <f>SUM(B147:H147)</f>
        <v>23</v>
      </c>
    </row>
    <row r="148" spans="1:9" s="113" customFormat="1" ht="12.75" customHeight="1">
      <c r="A148" s="115" t="s">
        <v>64</v>
      </c>
      <c r="B148" s="6">
        <v>10</v>
      </c>
      <c r="C148" s="6">
        <v>10</v>
      </c>
      <c r="D148" s="6">
        <v>2</v>
      </c>
      <c r="E148" s="6">
        <v>0</v>
      </c>
      <c r="F148" s="6">
        <v>0</v>
      </c>
      <c r="G148" s="6">
        <v>3</v>
      </c>
      <c r="H148" s="6">
        <v>0</v>
      </c>
      <c r="I148" s="44">
        <f t="shared" ref="I148:I150" si="30">SUM(B148:H148)</f>
        <v>25</v>
      </c>
    </row>
    <row r="149" spans="1:9" s="113" customFormat="1" ht="12.75" customHeight="1">
      <c r="A149" s="115" t="s">
        <v>65</v>
      </c>
      <c r="B149" s="6">
        <v>2</v>
      </c>
      <c r="C149" s="6">
        <v>3</v>
      </c>
      <c r="D149" s="6">
        <v>0</v>
      </c>
      <c r="E149" s="6">
        <v>1</v>
      </c>
      <c r="F149" s="6">
        <v>0</v>
      </c>
      <c r="G149" s="6">
        <v>1</v>
      </c>
      <c r="H149" s="6">
        <v>0</v>
      </c>
      <c r="I149" s="44">
        <f t="shared" si="30"/>
        <v>7</v>
      </c>
    </row>
    <row r="150" spans="1:9" s="113" customFormat="1" ht="12.75" customHeight="1">
      <c r="A150" s="115" t="s">
        <v>66</v>
      </c>
      <c r="B150" s="6">
        <v>0</v>
      </c>
      <c r="C150" s="6">
        <v>2</v>
      </c>
      <c r="D150" s="6">
        <v>0</v>
      </c>
      <c r="E150" s="6">
        <v>0</v>
      </c>
      <c r="F150" s="6">
        <v>0</v>
      </c>
      <c r="G150" s="6">
        <v>1</v>
      </c>
      <c r="H150" s="6">
        <v>0</v>
      </c>
      <c r="I150" s="44">
        <f t="shared" si="30"/>
        <v>3</v>
      </c>
    </row>
    <row r="151" spans="1:9" s="113" customFormat="1" ht="13.5" thickBot="1">
      <c r="A151" s="68" t="s">
        <v>169</v>
      </c>
      <c r="B151" s="165">
        <f>SUM(B147:B150)</f>
        <v>31</v>
      </c>
      <c r="C151" s="165">
        <f t="shared" ref="C151:H151" si="31">SUM(C147:C150)</f>
        <v>16</v>
      </c>
      <c r="D151" s="165">
        <f t="shared" si="31"/>
        <v>4</v>
      </c>
      <c r="E151" s="165">
        <f t="shared" si="31"/>
        <v>1</v>
      </c>
      <c r="F151" s="165">
        <f t="shared" si="31"/>
        <v>0</v>
      </c>
      <c r="G151" s="165">
        <f t="shared" si="31"/>
        <v>6</v>
      </c>
      <c r="H151" s="165">
        <f t="shared" si="31"/>
        <v>0</v>
      </c>
      <c r="I151" s="30">
        <f>SUM(B151:H151)</f>
        <v>58</v>
      </c>
    </row>
    <row r="152" spans="1:9" s="113" customFormat="1"/>
    <row r="153" spans="1:9" s="113" customFormat="1" ht="13.5" thickBot="1"/>
    <row r="154" spans="1:9" s="113" customFormat="1" ht="13.5" thickBot="1">
      <c r="A154" s="264" t="s">
        <v>428</v>
      </c>
      <c r="B154" s="265" t="s">
        <v>68</v>
      </c>
      <c r="C154" s="265" t="s">
        <v>68</v>
      </c>
      <c r="D154" s="265" t="s">
        <v>68</v>
      </c>
      <c r="E154" s="265" t="s">
        <v>68</v>
      </c>
      <c r="F154" s="265" t="s">
        <v>68</v>
      </c>
      <c r="G154" s="265" t="s">
        <v>68</v>
      </c>
      <c r="H154" s="265" t="s">
        <v>68</v>
      </c>
      <c r="I154" s="266" t="s">
        <v>68</v>
      </c>
    </row>
    <row r="155" spans="1:9" s="113" customFormat="1" ht="30" customHeight="1">
      <c r="A155" s="117" t="s">
        <v>2</v>
      </c>
      <c r="B155" s="118" t="s">
        <v>69</v>
      </c>
      <c r="C155" s="118" t="s">
        <v>70</v>
      </c>
      <c r="D155" s="118" t="s">
        <v>71</v>
      </c>
      <c r="E155" s="118" t="s">
        <v>206</v>
      </c>
      <c r="F155" s="118" t="s">
        <v>207</v>
      </c>
      <c r="G155" s="118" t="s">
        <v>43</v>
      </c>
      <c r="H155" s="118" t="s">
        <v>73</v>
      </c>
      <c r="I155" s="10" t="s">
        <v>4</v>
      </c>
    </row>
    <row r="156" spans="1:9" s="113" customFormat="1">
      <c r="A156" s="115" t="s">
        <v>63</v>
      </c>
      <c r="B156" s="105">
        <v>9</v>
      </c>
      <c r="C156" s="105">
        <v>2</v>
      </c>
      <c r="D156" s="105">
        <v>0</v>
      </c>
      <c r="E156" s="105">
        <v>0</v>
      </c>
      <c r="F156" s="105">
        <v>1</v>
      </c>
      <c r="G156" s="105">
        <v>0</v>
      </c>
      <c r="H156" s="105">
        <v>0</v>
      </c>
      <c r="I156" s="44">
        <f>SUM(B156:H156)</f>
        <v>12</v>
      </c>
    </row>
    <row r="157" spans="1:9" s="113" customFormat="1" ht="12.75" customHeight="1">
      <c r="A157" s="115" t="s">
        <v>64</v>
      </c>
      <c r="B157" s="105">
        <v>11</v>
      </c>
      <c r="C157" s="105">
        <v>6</v>
      </c>
      <c r="D157" s="105">
        <v>1</v>
      </c>
      <c r="E157" s="105">
        <v>0</v>
      </c>
      <c r="F157" s="105">
        <v>1</v>
      </c>
      <c r="G157" s="105">
        <v>0</v>
      </c>
      <c r="H157" s="105">
        <v>1</v>
      </c>
      <c r="I157" s="44">
        <f>SUM(B157:H157)</f>
        <v>20</v>
      </c>
    </row>
    <row r="158" spans="1:9" s="113" customFormat="1" ht="12.75" customHeight="1">
      <c r="A158" s="115" t="s">
        <v>65</v>
      </c>
      <c r="B158" s="105">
        <v>1</v>
      </c>
      <c r="C158" s="105">
        <v>1</v>
      </c>
      <c r="D158" s="105">
        <v>0</v>
      </c>
      <c r="E158" s="105">
        <v>0</v>
      </c>
      <c r="F158" s="105">
        <v>0</v>
      </c>
      <c r="G158" s="105">
        <v>0</v>
      </c>
      <c r="H158" s="105">
        <v>0</v>
      </c>
      <c r="I158" s="44">
        <f>SUM(B158:H158)</f>
        <v>2</v>
      </c>
    </row>
    <row r="159" spans="1:9" s="113" customFormat="1" ht="12.75" customHeight="1">
      <c r="A159" s="115" t="s">
        <v>66</v>
      </c>
      <c r="B159" s="105">
        <v>0</v>
      </c>
      <c r="C159" s="105">
        <v>5</v>
      </c>
      <c r="D159" s="105">
        <v>1</v>
      </c>
      <c r="E159" s="105">
        <v>0</v>
      </c>
      <c r="F159" s="105">
        <v>0</v>
      </c>
      <c r="G159" s="105">
        <v>1</v>
      </c>
      <c r="H159" s="105">
        <v>1</v>
      </c>
      <c r="I159" s="44">
        <f>SUM(B159:H159)</f>
        <v>8</v>
      </c>
    </row>
    <row r="160" spans="1:9" s="113" customFormat="1" ht="13.5" thickBot="1">
      <c r="A160" s="68" t="s">
        <v>169</v>
      </c>
      <c r="B160" s="165">
        <f>SUM(B156:B159)</f>
        <v>21</v>
      </c>
      <c r="C160" s="165">
        <f t="shared" ref="C160:H160" si="32">SUM(C156:C159)</f>
        <v>14</v>
      </c>
      <c r="D160" s="165">
        <f t="shared" si="32"/>
        <v>2</v>
      </c>
      <c r="E160" s="165">
        <f t="shared" si="32"/>
        <v>0</v>
      </c>
      <c r="F160" s="165">
        <f t="shared" si="32"/>
        <v>2</v>
      </c>
      <c r="G160" s="165">
        <f t="shared" si="32"/>
        <v>1</v>
      </c>
      <c r="H160" s="165">
        <f t="shared" si="32"/>
        <v>2</v>
      </c>
      <c r="I160" s="30">
        <f>SUM(B160:H160)</f>
        <v>42</v>
      </c>
    </row>
    <row r="161" spans="1:9" s="113" customFormat="1"/>
    <row r="162" spans="1:9" s="113" customFormat="1" ht="13.5" thickBot="1"/>
    <row r="163" spans="1:9" s="113" customFormat="1" ht="13.5" thickBot="1">
      <c r="A163" s="264" t="s">
        <v>429</v>
      </c>
      <c r="B163" s="270"/>
      <c r="C163" s="270"/>
      <c r="D163" s="270"/>
      <c r="E163" s="270"/>
      <c r="F163" s="270"/>
      <c r="G163" s="270"/>
      <c r="H163" s="270"/>
      <c r="I163" s="262"/>
    </row>
    <row r="164" spans="1:9" s="113" customFormat="1" ht="30" customHeight="1">
      <c r="A164" s="117" t="s">
        <v>2</v>
      </c>
      <c r="B164" s="197" t="s">
        <v>430</v>
      </c>
      <c r="C164" s="197" t="s">
        <v>431</v>
      </c>
      <c r="D164" s="197" t="s">
        <v>432</v>
      </c>
      <c r="E164" s="197" t="s">
        <v>433</v>
      </c>
      <c r="F164" s="197" t="s">
        <v>434</v>
      </c>
      <c r="G164" s="197" t="s">
        <v>76</v>
      </c>
      <c r="H164" s="118" t="s">
        <v>4</v>
      </c>
      <c r="I164" s="39" t="s">
        <v>435</v>
      </c>
    </row>
    <row r="165" spans="1:9" s="113" customFormat="1">
      <c r="A165" s="115" t="s">
        <v>63</v>
      </c>
      <c r="B165" s="6">
        <v>2</v>
      </c>
      <c r="C165" s="6">
        <v>9</v>
      </c>
      <c r="D165" s="6">
        <v>7</v>
      </c>
      <c r="E165" s="6">
        <v>2</v>
      </c>
      <c r="F165" s="6">
        <v>1</v>
      </c>
      <c r="G165" s="6">
        <v>2</v>
      </c>
      <c r="H165" s="35">
        <f>SUM(B165:G165)</f>
        <v>23</v>
      </c>
      <c r="I165" s="198">
        <f>(B165*$B$170+C165*$C$170+D165*$D$170+E165*$E$170+F165*$F$170)/SUM(B165:F165)</f>
        <v>7.666666666666667</v>
      </c>
    </row>
    <row r="166" spans="1:9" s="113" customFormat="1">
      <c r="A166" s="115" t="s">
        <v>64</v>
      </c>
      <c r="B166" s="6">
        <v>5</v>
      </c>
      <c r="C166" s="6">
        <v>16</v>
      </c>
      <c r="D166" s="6">
        <v>3</v>
      </c>
      <c r="E166" s="6">
        <v>3</v>
      </c>
      <c r="F166" s="6">
        <v>6</v>
      </c>
      <c r="G166" s="6">
        <v>4</v>
      </c>
      <c r="H166" s="35">
        <f t="shared" ref="H166:H168" si="33">SUM(B166:G166)</f>
        <v>37</v>
      </c>
      <c r="I166" s="198">
        <f t="shared" ref="I166:I168" si="34">(B166*$B$170+C166*$C$170+D166*$D$170+E166*$E$170+F166*$F$170)/SUM(B166:F166)</f>
        <v>7.9242424242424239</v>
      </c>
    </row>
    <row r="167" spans="1:9" s="113" customFormat="1">
      <c r="A167" s="115" t="s">
        <v>65</v>
      </c>
      <c r="B167" s="6">
        <v>1</v>
      </c>
      <c r="C167" s="6">
        <v>0</v>
      </c>
      <c r="D167" s="6">
        <v>0</v>
      </c>
      <c r="E167" s="6">
        <v>0</v>
      </c>
      <c r="F167" s="6">
        <v>1</v>
      </c>
      <c r="G167" s="6">
        <v>0</v>
      </c>
      <c r="H167" s="35">
        <f t="shared" si="33"/>
        <v>2</v>
      </c>
      <c r="I167" s="198">
        <f t="shared" si="34"/>
        <v>8.75</v>
      </c>
    </row>
    <row r="168" spans="1:9" s="113" customFormat="1">
      <c r="A168" s="115" t="s">
        <v>66</v>
      </c>
      <c r="B168" s="6">
        <v>0</v>
      </c>
      <c r="C168" s="6">
        <v>1</v>
      </c>
      <c r="D168" s="6">
        <v>3</v>
      </c>
      <c r="E168" s="6">
        <v>1</v>
      </c>
      <c r="F168" s="6">
        <v>1</v>
      </c>
      <c r="G168" s="6">
        <v>5</v>
      </c>
      <c r="H168" s="35">
        <f t="shared" si="33"/>
        <v>11</v>
      </c>
      <c r="I168" s="198">
        <f t="shared" si="34"/>
        <v>10</v>
      </c>
    </row>
    <row r="169" spans="1:9" s="113" customFormat="1">
      <c r="A169" s="199" t="s">
        <v>169</v>
      </c>
      <c r="B169" s="40">
        <f>SUM(B165:B168)</f>
        <v>8</v>
      </c>
      <c r="C169" s="40">
        <f t="shared" ref="C169:G169" si="35">SUM(C165:C168)</f>
        <v>26</v>
      </c>
      <c r="D169" s="40">
        <f t="shared" si="35"/>
        <v>13</v>
      </c>
      <c r="E169" s="40">
        <f t="shared" si="35"/>
        <v>6</v>
      </c>
      <c r="F169" s="40">
        <f t="shared" si="35"/>
        <v>9</v>
      </c>
      <c r="G169" s="40">
        <f t="shared" si="35"/>
        <v>11</v>
      </c>
      <c r="H169" s="12">
        <f>SUM(B169:G169)</f>
        <v>73</v>
      </c>
      <c r="I169" s="26"/>
    </row>
    <row r="170" spans="1:9" s="113" customFormat="1" ht="13.5" thickBot="1">
      <c r="A170" s="52" t="s">
        <v>152</v>
      </c>
      <c r="B170" s="48">
        <v>2.5</v>
      </c>
      <c r="C170" s="48">
        <v>6</v>
      </c>
      <c r="D170" s="48">
        <v>9</v>
      </c>
      <c r="E170" s="48">
        <v>12</v>
      </c>
      <c r="F170" s="48">
        <v>15</v>
      </c>
      <c r="G170" s="200"/>
      <c r="H170" s="201"/>
      <c r="I170" s="202">
        <f>SUM(I165:I168)/4</f>
        <v>8.5852272727272734</v>
      </c>
    </row>
    <row r="171" spans="1:9" s="113" customFormat="1"/>
    <row r="172" spans="1:9" s="113" customFormat="1" ht="13.5" thickBot="1"/>
    <row r="173" spans="1:9" s="113" customFormat="1" ht="13.5" thickBot="1">
      <c r="A173" s="264" t="s">
        <v>436</v>
      </c>
      <c r="B173" s="265" t="s">
        <v>74</v>
      </c>
      <c r="C173" s="265" t="s">
        <v>74</v>
      </c>
      <c r="D173" s="265" t="s">
        <v>74</v>
      </c>
      <c r="E173" s="265" t="s">
        <v>74</v>
      </c>
      <c r="F173" s="265" t="s">
        <v>74</v>
      </c>
      <c r="G173" s="265" t="s">
        <v>74</v>
      </c>
      <c r="H173" s="266" t="s">
        <v>74</v>
      </c>
    </row>
    <row r="174" spans="1:9" s="113" customFormat="1" ht="30" customHeight="1">
      <c r="A174" s="117" t="s">
        <v>2</v>
      </c>
      <c r="B174" s="118" t="s">
        <v>437</v>
      </c>
      <c r="C174" s="118" t="s">
        <v>438</v>
      </c>
      <c r="D174" s="118" t="s">
        <v>439</v>
      </c>
      <c r="E174" s="118" t="s">
        <v>440</v>
      </c>
      <c r="F174" s="118" t="s">
        <v>75</v>
      </c>
      <c r="G174" s="118" t="s">
        <v>76</v>
      </c>
      <c r="H174" s="10" t="s">
        <v>4</v>
      </c>
    </row>
    <row r="175" spans="1:9" s="113" customFormat="1">
      <c r="A175" s="115" t="s">
        <v>63</v>
      </c>
      <c r="B175" s="6">
        <v>3</v>
      </c>
      <c r="C175" s="6">
        <v>2</v>
      </c>
      <c r="D175" s="6">
        <v>1</v>
      </c>
      <c r="E175" s="6">
        <v>2</v>
      </c>
      <c r="F175" s="6">
        <v>1</v>
      </c>
      <c r="G175" s="6">
        <v>1</v>
      </c>
      <c r="H175" s="44">
        <f>SUM(B175:G175)</f>
        <v>10</v>
      </c>
    </row>
    <row r="176" spans="1:9" s="113" customFormat="1" ht="12.75" customHeight="1">
      <c r="A176" s="115" t="s">
        <v>64</v>
      </c>
      <c r="B176" s="6">
        <v>5</v>
      </c>
      <c r="C176" s="6">
        <v>8</v>
      </c>
      <c r="D176" s="6">
        <v>2</v>
      </c>
      <c r="E176" s="6">
        <v>0</v>
      </c>
      <c r="F176" s="6">
        <v>1</v>
      </c>
      <c r="G176" s="6">
        <v>2</v>
      </c>
      <c r="H176" s="44">
        <f t="shared" ref="H176:H178" si="36">SUM(B176:G176)</f>
        <v>18</v>
      </c>
    </row>
    <row r="177" spans="1:8" s="113" customFormat="1" ht="12.75" customHeight="1">
      <c r="A177" s="115" t="s">
        <v>65</v>
      </c>
      <c r="B177" s="6">
        <v>0</v>
      </c>
      <c r="C177" s="6">
        <v>0</v>
      </c>
      <c r="D177" s="6">
        <v>0</v>
      </c>
      <c r="E177" s="6">
        <v>0</v>
      </c>
      <c r="F177" s="6">
        <v>1</v>
      </c>
      <c r="G177" s="6">
        <v>0</v>
      </c>
      <c r="H177" s="44">
        <f t="shared" si="36"/>
        <v>1</v>
      </c>
    </row>
    <row r="178" spans="1:8" s="113" customFormat="1" ht="12.75" customHeight="1">
      <c r="A178" s="115" t="s">
        <v>66</v>
      </c>
      <c r="B178" s="6">
        <v>2</v>
      </c>
      <c r="C178" s="6">
        <v>1</v>
      </c>
      <c r="D178" s="6">
        <v>4</v>
      </c>
      <c r="E178" s="6">
        <v>0</v>
      </c>
      <c r="F178" s="6">
        <v>1</v>
      </c>
      <c r="G178" s="6">
        <v>0</v>
      </c>
      <c r="H178" s="44">
        <f t="shared" si="36"/>
        <v>8</v>
      </c>
    </row>
    <row r="179" spans="1:8" s="113" customFormat="1" ht="12.75" customHeight="1">
      <c r="A179" s="192" t="s">
        <v>169</v>
      </c>
      <c r="B179" s="149">
        <f>SUM(B175:B178)</f>
        <v>10</v>
      </c>
      <c r="C179" s="149">
        <f t="shared" ref="C179:G179" si="37">SUM(C175:C178)</f>
        <v>11</v>
      </c>
      <c r="D179" s="149">
        <f t="shared" si="37"/>
        <v>7</v>
      </c>
      <c r="E179" s="149">
        <f t="shared" si="37"/>
        <v>2</v>
      </c>
      <c r="F179" s="149">
        <f t="shared" si="37"/>
        <v>4</v>
      </c>
      <c r="G179" s="36">
        <f t="shared" si="37"/>
        <v>3</v>
      </c>
      <c r="H179" s="29">
        <f>SUM(B179:G179)</f>
        <v>37</v>
      </c>
    </row>
    <row r="180" spans="1:8" s="113" customFormat="1" ht="12.75" customHeight="1" thickBot="1">
      <c r="A180" s="52" t="s">
        <v>152</v>
      </c>
      <c r="B180" s="48">
        <v>2.5</v>
      </c>
      <c r="C180" s="48">
        <v>6</v>
      </c>
      <c r="D180" s="48">
        <v>9</v>
      </c>
      <c r="E180" s="48">
        <v>12</v>
      </c>
      <c r="F180" s="48">
        <v>15</v>
      </c>
      <c r="G180" s="45"/>
      <c r="H180" s="46"/>
    </row>
    <row r="181" spans="1:8" s="113" customFormat="1"/>
    <row r="182" spans="1:8" s="113" customFormat="1" ht="13.5" thickBot="1"/>
    <row r="183" spans="1:8" s="113" customFormat="1" ht="13.5" thickBot="1">
      <c r="A183" s="264" t="s">
        <v>441</v>
      </c>
      <c r="B183" s="265" t="s">
        <v>74</v>
      </c>
      <c r="C183" s="265" t="s">
        <v>74</v>
      </c>
      <c r="D183" s="265" t="s">
        <v>74</v>
      </c>
      <c r="E183" s="265" t="s">
        <v>74</v>
      </c>
      <c r="F183" s="265" t="s">
        <v>74</v>
      </c>
      <c r="G183" s="265" t="s">
        <v>74</v>
      </c>
      <c r="H183" s="266" t="s">
        <v>74</v>
      </c>
    </row>
    <row r="184" spans="1:8" s="113" customFormat="1" ht="30" customHeight="1">
      <c r="A184" s="117" t="s">
        <v>2</v>
      </c>
      <c r="B184" s="118" t="s">
        <v>437</v>
      </c>
      <c r="C184" s="118" t="s">
        <v>438</v>
      </c>
      <c r="D184" s="118" t="s">
        <v>439</v>
      </c>
      <c r="E184" s="118" t="s">
        <v>440</v>
      </c>
      <c r="F184" s="118" t="s">
        <v>75</v>
      </c>
      <c r="G184" s="118" t="s">
        <v>76</v>
      </c>
      <c r="H184" s="10" t="s">
        <v>4</v>
      </c>
    </row>
    <row r="185" spans="1:8" s="113" customFormat="1">
      <c r="A185" s="115" t="s">
        <v>63</v>
      </c>
      <c r="B185" s="6">
        <v>3</v>
      </c>
      <c r="C185" s="6">
        <v>2</v>
      </c>
      <c r="D185" s="6">
        <v>2</v>
      </c>
      <c r="E185" s="6">
        <v>1</v>
      </c>
      <c r="F185" s="6">
        <v>2</v>
      </c>
      <c r="G185" s="6">
        <v>0</v>
      </c>
      <c r="H185" s="44">
        <f>SUM(B185:G185)</f>
        <v>10</v>
      </c>
    </row>
    <row r="186" spans="1:8" s="113" customFormat="1" ht="12.75" customHeight="1">
      <c r="A186" s="115" t="s">
        <v>64</v>
      </c>
      <c r="B186" s="6">
        <v>6</v>
      </c>
      <c r="C186" s="6">
        <v>6</v>
      </c>
      <c r="D186" s="6">
        <v>1</v>
      </c>
      <c r="E186" s="6">
        <v>1</v>
      </c>
      <c r="F186" s="6">
        <v>2</v>
      </c>
      <c r="G186" s="6">
        <v>0</v>
      </c>
      <c r="H186" s="44">
        <f t="shared" ref="H186:H188" si="38">SUM(B186:G186)</f>
        <v>16</v>
      </c>
    </row>
    <row r="187" spans="1:8" s="113" customFormat="1" ht="12.75" customHeight="1">
      <c r="A187" s="115" t="s">
        <v>65</v>
      </c>
      <c r="B187" s="6">
        <v>0</v>
      </c>
      <c r="C187" s="6">
        <v>0</v>
      </c>
      <c r="D187" s="6">
        <v>0</v>
      </c>
      <c r="E187" s="6">
        <v>0</v>
      </c>
      <c r="F187" s="6">
        <v>0</v>
      </c>
      <c r="G187" s="6">
        <v>1</v>
      </c>
      <c r="H187" s="44">
        <f t="shared" si="38"/>
        <v>1</v>
      </c>
    </row>
    <row r="188" spans="1:8" s="113" customFormat="1" ht="12.75" customHeight="1">
      <c r="A188" s="115" t="s">
        <v>66</v>
      </c>
      <c r="B188" s="6">
        <v>4</v>
      </c>
      <c r="C188" s="6">
        <v>0</v>
      </c>
      <c r="D188" s="6">
        <v>0</v>
      </c>
      <c r="E188" s="6">
        <v>0</v>
      </c>
      <c r="F188" s="6">
        <v>1</v>
      </c>
      <c r="G188" s="6">
        <v>1</v>
      </c>
      <c r="H188" s="44">
        <f t="shared" si="38"/>
        <v>6</v>
      </c>
    </row>
    <row r="189" spans="1:8" s="113" customFormat="1" ht="12.75" customHeight="1">
      <c r="A189" s="192" t="s">
        <v>169</v>
      </c>
      <c r="B189" s="149">
        <f>SUM(B185:B188)</f>
        <v>13</v>
      </c>
      <c r="C189" s="149">
        <f t="shared" ref="C189:G189" si="39">SUM(C185:C188)</f>
        <v>8</v>
      </c>
      <c r="D189" s="149">
        <f t="shared" si="39"/>
        <v>3</v>
      </c>
      <c r="E189" s="149">
        <f t="shared" si="39"/>
        <v>2</v>
      </c>
      <c r="F189" s="149">
        <f t="shared" si="39"/>
        <v>5</v>
      </c>
      <c r="G189" s="36">
        <f t="shared" si="39"/>
        <v>2</v>
      </c>
      <c r="H189" s="29">
        <f>SUM(B189:G189)</f>
        <v>33</v>
      </c>
    </row>
    <row r="190" spans="1:8" s="113" customFormat="1" ht="12.75" customHeight="1" thickBot="1">
      <c r="A190" s="52" t="s">
        <v>152</v>
      </c>
      <c r="B190" s="48">
        <v>2.5</v>
      </c>
      <c r="C190" s="48">
        <v>6</v>
      </c>
      <c r="D190" s="48">
        <v>9</v>
      </c>
      <c r="E190" s="48">
        <v>12</v>
      </c>
      <c r="F190" s="48">
        <v>15</v>
      </c>
      <c r="G190" s="45"/>
      <c r="H190" s="46"/>
    </row>
    <row r="191" spans="1:8" s="113" customFormat="1"/>
    <row r="192" spans="1:8" s="113" customFormat="1" ht="13.5" thickBot="1"/>
    <row r="193" spans="1:8" s="113" customFormat="1" ht="13.5" thickBot="1">
      <c r="A193" s="264" t="s">
        <v>442</v>
      </c>
      <c r="B193" s="265" t="s">
        <v>74</v>
      </c>
      <c r="C193" s="265" t="s">
        <v>74</v>
      </c>
      <c r="D193" s="265" t="s">
        <v>74</v>
      </c>
      <c r="E193" s="265" t="s">
        <v>74</v>
      </c>
      <c r="F193" s="265" t="s">
        <v>74</v>
      </c>
      <c r="G193" s="265" t="s">
        <v>74</v>
      </c>
      <c r="H193" s="266" t="s">
        <v>74</v>
      </c>
    </row>
    <row r="194" spans="1:8" s="113" customFormat="1" ht="30" customHeight="1">
      <c r="A194" s="117" t="s">
        <v>2</v>
      </c>
      <c r="B194" s="118" t="s">
        <v>437</v>
      </c>
      <c r="C194" s="118" t="s">
        <v>438</v>
      </c>
      <c r="D194" s="118" t="s">
        <v>439</v>
      </c>
      <c r="E194" s="118" t="s">
        <v>440</v>
      </c>
      <c r="F194" s="118" t="s">
        <v>75</v>
      </c>
      <c r="G194" s="118" t="s">
        <v>76</v>
      </c>
      <c r="H194" s="10" t="s">
        <v>4</v>
      </c>
    </row>
    <row r="195" spans="1:8" s="113" customFormat="1">
      <c r="A195" s="115" t="s">
        <v>63</v>
      </c>
      <c r="B195" s="6">
        <v>4</v>
      </c>
      <c r="C195" s="6">
        <v>8</v>
      </c>
      <c r="D195" s="6">
        <v>6</v>
      </c>
      <c r="E195" s="6">
        <v>1</v>
      </c>
      <c r="F195" s="6">
        <v>1</v>
      </c>
      <c r="G195" s="6">
        <v>2</v>
      </c>
      <c r="H195" s="44">
        <f>SUM(B195:G195)</f>
        <v>22</v>
      </c>
    </row>
    <row r="196" spans="1:8" s="113" customFormat="1" ht="12.75" customHeight="1">
      <c r="A196" s="115" t="s">
        <v>64</v>
      </c>
      <c r="B196" s="6">
        <v>8</v>
      </c>
      <c r="C196" s="6">
        <v>4</v>
      </c>
      <c r="D196" s="6">
        <v>9</v>
      </c>
      <c r="E196" s="6">
        <v>0</v>
      </c>
      <c r="F196" s="6">
        <v>0</v>
      </c>
      <c r="G196" s="6">
        <v>0</v>
      </c>
      <c r="H196" s="44">
        <f t="shared" ref="H196:H198" si="40">SUM(B196:G196)</f>
        <v>21</v>
      </c>
    </row>
    <row r="197" spans="1:8" s="113" customFormat="1" ht="12.75" customHeight="1">
      <c r="A197" s="115" t="s">
        <v>65</v>
      </c>
      <c r="B197" s="6">
        <v>0</v>
      </c>
      <c r="C197" s="6">
        <v>1</v>
      </c>
      <c r="D197" s="6">
        <v>2</v>
      </c>
      <c r="E197" s="6">
        <v>0</v>
      </c>
      <c r="F197" s="6">
        <v>1</v>
      </c>
      <c r="G197" s="6">
        <v>2</v>
      </c>
      <c r="H197" s="44">
        <f t="shared" si="40"/>
        <v>6</v>
      </c>
    </row>
    <row r="198" spans="1:8" s="113" customFormat="1" ht="12.75" customHeight="1">
      <c r="A198" s="115" t="s">
        <v>66</v>
      </c>
      <c r="B198" s="6">
        <v>1</v>
      </c>
      <c r="C198" s="6">
        <v>1</v>
      </c>
      <c r="D198" s="6">
        <v>0</v>
      </c>
      <c r="E198" s="6">
        <v>0</v>
      </c>
      <c r="F198" s="6">
        <v>0</v>
      </c>
      <c r="G198" s="6">
        <v>0</v>
      </c>
      <c r="H198" s="44">
        <f t="shared" si="40"/>
        <v>2</v>
      </c>
    </row>
    <row r="199" spans="1:8" s="113" customFormat="1" ht="12.75" customHeight="1">
      <c r="A199" s="192" t="s">
        <v>169</v>
      </c>
      <c r="B199" s="149">
        <f>SUM(B195:B198)</f>
        <v>13</v>
      </c>
      <c r="C199" s="149">
        <f t="shared" ref="C199:G199" si="41">SUM(C195:C198)</f>
        <v>14</v>
      </c>
      <c r="D199" s="149">
        <f t="shared" si="41"/>
        <v>17</v>
      </c>
      <c r="E199" s="149">
        <f t="shared" si="41"/>
        <v>1</v>
      </c>
      <c r="F199" s="149">
        <f t="shared" si="41"/>
        <v>2</v>
      </c>
      <c r="G199" s="36">
        <f t="shared" si="41"/>
        <v>4</v>
      </c>
      <c r="H199" s="29">
        <f>SUM(B199:G199)</f>
        <v>51</v>
      </c>
    </row>
    <row r="200" spans="1:8" s="113" customFormat="1" ht="12.75" customHeight="1" thickBot="1">
      <c r="A200" s="52" t="s">
        <v>152</v>
      </c>
      <c r="B200" s="48">
        <v>2.5</v>
      </c>
      <c r="C200" s="48">
        <v>6</v>
      </c>
      <c r="D200" s="48">
        <v>9</v>
      </c>
      <c r="E200" s="48">
        <v>12</v>
      </c>
      <c r="F200" s="48">
        <v>15</v>
      </c>
      <c r="G200" s="45"/>
      <c r="H200" s="46"/>
    </row>
    <row r="201" spans="1:8" s="113" customFormat="1" ht="12.75" customHeight="1">
      <c r="A201" s="119"/>
      <c r="B201" s="4"/>
      <c r="C201" s="4"/>
      <c r="D201" s="4"/>
      <c r="E201" s="4"/>
      <c r="F201" s="4"/>
      <c r="G201" s="4"/>
      <c r="H201" s="3"/>
    </row>
    <row r="202" spans="1:8" s="113" customFormat="1" ht="12.75" customHeight="1" thickBot="1">
      <c r="A202" s="119"/>
      <c r="B202" s="4"/>
      <c r="C202" s="4"/>
      <c r="D202" s="4"/>
      <c r="E202" s="4"/>
      <c r="F202" s="4"/>
      <c r="G202" s="4"/>
      <c r="H202" s="3"/>
    </row>
    <row r="203" spans="1:8" s="113" customFormat="1" ht="13.5" thickBot="1">
      <c r="A203" s="264" t="s">
        <v>443</v>
      </c>
      <c r="B203" s="265" t="s">
        <v>74</v>
      </c>
      <c r="C203" s="265" t="s">
        <v>74</v>
      </c>
      <c r="D203" s="265" t="s">
        <v>74</v>
      </c>
      <c r="E203" s="265" t="s">
        <v>74</v>
      </c>
      <c r="F203" s="265" t="s">
        <v>74</v>
      </c>
      <c r="G203" s="265" t="s">
        <v>74</v>
      </c>
      <c r="H203" s="266" t="s">
        <v>74</v>
      </c>
    </row>
    <row r="204" spans="1:8" s="113" customFormat="1" ht="30" customHeight="1">
      <c r="A204" s="117" t="s">
        <v>2</v>
      </c>
      <c r="B204" s="118" t="s">
        <v>208</v>
      </c>
      <c r="C204" s="118" t="s">
        <v>209</v>
      </c>
      <c r="D204" s="118" t="s">
        <v>210</v>
      </c>
      <c r="E204" s="118" t="s">
        <v>211</v>
      </c>
      <c r="F204" s="118" t="s">
        <v>75</v>
      </c>
      <c r="G204" s="118" t="s">
        <v>76</v>
      </c>
      <c r="H204" s="10" t="s">
        <v>4</v>
      </c>
    </row>
    <row r="205" spans="1:8" s="113" customFormat="1">
      <c r="A205" s="115" t="s">
        <v>63</v>
      </c>
      <c r="B205" s="105">
        <v>6</v>
      </c>
      <c r="C205" s="105">
        <v>3</v>
      </c>
      <c r="D205" s="105">
        <v>1</v>
      </c>
      <c r="E205" s="105">
        <v>1</v>
      </c>
      <c r="F205" s="105">
        <v>0</v>
      </c>
      <c r="G205" s="105">
        <v>0</v>
      </c>
      <c r="H205" s="44">
        <f>SUM(B205:G205)</f>
        <v>11</v>
      </c>
    </row>
    <row r="206" spans="1:8" s="113" customFormat="1" ht="12.75" customHeight="1">
      <c r="A206" s="115" t="s">
        <v>64</v>
      </c>
      <c r="B206" s="105">
        <v>5</v>
      </c>
      <c r="C206" s="105">
        <v>8</v>
      </c>
      <c r="D206" s="105">
        <v>4</v>
      </c>
      <c r="E206" s="105">
        <v>0</v>
      </c>
      <c r="F206" s="105">
        <v>0</v>
      </c>
      <c r="G206" s="105">
        <v>3</v>
      </c>
      <c r="H206" s="44">
        <f>SUM(B206:G206)</f>
        <v>20</v>
      </c>
    </row>
    <row r="207" spans="1:8" s="113" customFormat="1" ht="12.75" customHeight="1">
      <c r="A207" s="115" t="s">
        <v>65</v>
      </c>
      <c r="B207" s="105">
        <v>1</v>
      </c>
      <c r="C207" s="105">
        <v>0</v>
      </c>
      <c r="D207" s="105">
        <v>1</v>
      </c>
      <c r="E207" s="105">
        <v>0</v>
      </c>
      <c r="F207" s="105">
        <v>0</v>
      </c>
      <c r="G207" s="105">
        <v>0</v>
      </c>
      <c r="H207" s="44">
        <f>SUM(B207:G207)</f>
        <v>2</v>
      </c>
    </row>
    <row r="208" spans="1:8" s="113" customFormat="1" ht="12.75" customHeight="1">
      <c r="A208" s="115" t="s">
        <v>66</v>
      </c>
      <c r="B208" s="105">
        <v>1</v>
      </c>
      <c r="C208" s="105">
        <v>4</v>
      </c>
      <c r="D208" s="105">
        <v>0</v>
      </c>
      <c r="E208" s="105">
        <v>0</v>
      </c>
      <c r="F208" s="105">
        <v>0</v>
      </c>
      <c r="G208" s="105">
        <v>1</v>
      </c>
      <c r="H208" s="44">
        <f>SUM(B208:G208)</f>
        <v>6</v>
      </c>
    </row>
    <row r="209" spans="1:11" s="113" customFormat="1" ht="12.75" customHeight="1">
      <c r="A209" s="192" t="s">
        <v>169</v>
      </c>
      <c r="B209" s="149">
        <f t="shared" ref="B209:G209" si="42">SUM(B205:B208)</f>
        <v>13</v>
      </c>
      <c r="C209" s="149">
        <f t="shared" si="42"/>
        <v>15</v>
      </c>
      <c r="D209" s="149">
        <f t="shared" si="42"/>
        <v>6</v>
      </c>
      <c r="E209" s="149">
        <f t="shared" si="42"/>
        <v>1</v>
      </c>
      <c r="F209" s="149">
        <f t="shared" si="42"/>
        <v>0</v>
      </c>
      <c r="G209" s="36">
        <f t="shared" si="42"/>
        <v>4</v>
      </c>
      <c r="H209" s="29">
        <f>SUM(B209:G209)</f>
        <v>39</v>
      </c>
    </row>
    <row r="210" spans="1:11" s="113" customFormat="1" ht="12.75" customHeight="1" thickBot="1">
      <c r="A210" s="52" t="s">
        <v>152</v>
      </c>
      <c r="B210" s="48">
        <v>2.5</v>
      </c>
      <c r="C210" s="48">
        <v>6.5</v>
      </c>
      <c r="D210" s="48">
        <v>9.5</v>
      </c>
      <c r="E210" s="48">
        <v>12.5</v>
      </c>
      <c r="F210" s="48">
        <v>14</v>
      </c>
      <c r="G210" s="45"/>
      <c r="H210" s="46"/>
    </row>
    <row r="211" spans="1:11" s="113" customFormat="1" ht="12.75" customHeight="1">
      <c r="A211" s="119"/>
      <c r="B211" s="4"/>
      <c r="C211" s="4"/>
      <c r="D211" s="4"/>
      <c r="E211" s="4"/>
      <c r="F211" s="4"/>
      <c r="G211" s="4"/>
      <c r="H211" s="3"/>
    </row>
    <row r="212" spans="1:11" s="113" customFormat="1" ht="12.75" customHeight="1" thickBot="1">
      <c r="A212" s="119"/>
      <c r="B212" s="4"/>
      <c r="C212" s="4"/>
      <c r="D212" s="4"/>
      <c r="E212" s="4"/>
      <c r="F212" s="4"/>
      <c r="G212" s="4"/>
      <c r="H212" s="3"/>
    </row>
    <row r="213" spans="1:11" s="113" customFormat="1" ht="13.5" thickBot="1">
      <c r="A213" s="264" t="s">
        <v>444</v>
      </c>
      <c r="B213" s="270"/>
      <c r="C213" s="270"/>
      <c r="D213" s="270"/>
      <c r="E213" s="270"/>
      <c r="F213" s="270"/>
      <c r="G213" s="270"/>
      <c r="H213" s="270"/>
      <c r="I213" s="270"/>
      <c r="J213" s="270"/>
      <c r="K213" s="262"/>
    </row>
    <row r="214" spans="1:11" s="113" customFormat="1" ht="30" customHeight="1">
      <c r="A214" s="182" t="s">
        <v>2</v>
      </c>
      <c r="B214" s="118" t="s">
        <v>445</v>
      </c>
      <c r="C214" s="118" t="s">
        <v>446</v>
      </c>
      <c r="D214" s="118" t="s">
        <v>447</v>
      </c>
      <c r="E214" s="118" t="s">
        <v>448</v>
      </c>
      <c r="F214" s="118" t="s">
        <v>449</v>
      </c>
      <c r="G214" s="118" t="s">
        <v>450</v>
      </c>
      <c r="H214" s="118" t="s">
        <v>451</v>
      </c>
      <c r="I214" s="118" t="s">
        <v>76</v>
      </c>
      <c r="J214" s="118" t="s">
        <v>4</v>
      </c>
      <c r="K214" s="39" t="s">
        <v>452</v>
      </c>
    </row>
    <row r="215" spans="1:11" s="113" customFormat="1">
      <c r="A215" s="115" t="s">
        <v>63</v>
      </c>
      <c r="B215" s="6">
        <v>3</v>
      </c>
      <c r="C215" s="6">
        <v>5</v>
      </c>
      <c r="D215" s="6">
        <v>2</v>
      </c>
      <c r="E215" s="6">
        <v>1</v>
      </c>
      <c r="F215" s="6">
        <v>0</v>
      </c>
      <c r="G215" s="6">
        <v>0</v>
      </c>
      <c r="H215" s="6">
        <v>1</v>
      </c>
      <c r="I215" s="6">
        <v>10</v>
      </c>
      <c r="J215" s="35">
        <f>SUM(B215:I215)</f>
        <v>22</v>
      </c>
      <c r="K215" s="203">
        <f>(B215*$B$220+C215*$C$220+D215*$D$220+E215*$E$220+F215*$F$220+G215*$G$220+H215*$H$220)/SUM(B215:H215)</f>
        <v>6.6250000000000003E-2</v>
      </c>
    </row>
    <row r="216" spans="1:11" s="113" customFormat="1">
      <c r="A216" s="115" t="s">
        <v>64</v>
      </c>
      <c r="B216" s="6">
        <v>6</v>
      </c>
      <c r="C216" s="6">
        <v>5</v>
      </c>
      <c r="D216" s="6">
        <v>5</v>
      </c>
      <c r="E216" s="6">
        <v>6</v>
      </c>
      <c r="F216" s="6">
        <v>0</v>
      </c>
      <c r="G216" s="6">
        <v>0</v>
      </c>
      <c r="H216" s="6">
        <v>0</v>
      </c>
      <c r="I216" s="6">
        <v>13</v>
      </c>
      <c r="J216" s="35">
        <f t="shared" ref="J216:J218" si="43">SUM(B216:I216)</f>
        <v>35</v>
      </c>
      <c r="K216" s="203">
        <f t="shared" ref="K216:K218" si="44">(B216*$B$220+C216*$C$220+D216*$D$220+E216*$E$220+F216*$F$220+G216*$G$220+H216*$H$220)/SUM(B216:H216)</f>
        <v>6.5909090909090917E-2</v>
      </c>
    </row>
    <row r="217" spans="1:11" s="113" customFormat="1">
      <c r="A217" s="115" t="s">
        <v>65</v>
      </c>
      <c r="B217" s="6">
        <v>0</v>
      </c>
      <c r="C217" s="6">
        <v>0</v>
      </c>
      <c r="D217" s="6">
        <v>0</v>
      </c>
      <c r="E217" s="6">
        <v>0</v>
      </c>
      <c r="F217" s="6">
        <v>0</v>
      </c>
      <c r="G217" s="6">
        <v>0</v>
      </c>
      <c r="H217" s="6">
        <v>1</v>
      </c>
      <c r="I217" s="6">
        <v>1</v>
      </c>
      <c r="J217" s="35">
        <f t="shared" si="43"/>
        <v>2</v>
      </c>
      <c r="K217" s="203">
        <f t="shared" si="44"/>
        <v>0.16</v>
      </c>
    </row>
    <row r="218" spans="1:11" s="113" customFormat="1">
      <c r="A218" s="115" t="s">
        <v>66</v>
      </c>
      <c r="B218" s="6">
        <v>2</v>
      </c>
      <c r="C218" s="6">
        <v>1</v>
      </c>
      <c r="D218" s="6">
        <v>2</v>
      </c>
      <c r="E218" s="6">
        <v>0</v>
      </c>
      <c r="F218" s="6">
        <v>0</v>
      </c>
      <c r="G218" s="6">
        <v>0</v>
      </c>
      <c r="H218" s="6">
        <v>0</v>
      </c>
      <c r="I218" s="6">
        <v>5</v>
      </c>
      <c r="J218" s="35">
        <f t="shared" si="43"/>
        <v>10</v>
      </c>
      <c r="K218" s="203">
        <f t="shared" si="44"/>
        <v>5.4000000000000006E-2</v>
      </c>
    </row>
    <row r="219" spans="1:11" s="113" customFormat="1">
      <c r="A219" s="199" t="s">
        <v>169</v>
      </c>
      <c r="B219" s="40">
        <f>SUM(B215:B218)</f>
        <v>11</v>
      </c>
      <c r="C219" s="40">
        <f t="shared" ref="C219:I219" si="45">SUM(C215:C218)</f>
        <v>11</v>
      </c>
      <c r="D219" s="40">
        <f t="shared" si="45"/>
        <v>9</v>
      </c>
      <c r="E219" s="40">
        <f t="shared" si="45"/>
        <v>7</v>
      </c>
      <c r="F219" s="40">
        <f t="shared" si="45"/>
        <v>0</v>
      </c>
      <c r="G219" s="40">
        <f t="shared" si="45"/>
        <v>0</v>
      </c>
      <c r="H219" s="40">
        <f t="shared" si="45"/>
        <v>2</v>
      </c>
      <c r="I219" s="40">
        <f t="shared" si="45"/>
        <v>29</v>
      </c>
      <c r="J219" s="12">
        <f>SUM(B219:I219)</f>
        <v>69</v>
      </c>
      <c r="K219" s="26"/>
    </row>
    <row r="220" spans="1:11" s="113" customFormat="1" ht="13.5" thickBot="1">
      <c r="A220" s="204" t="s">
        <v>152</v>
      </c>
      <c r="B220" s="205">
        <v>2.5000000000000001E-2</v>
      </c>
      <c r="C220" s="205">
        <v>0.06</v>
      </c>
      <c r="D220" s="205">
        <v>0.08</v>
      </c>
      <c r="E220" s="205">
        <v>0.1</v>
      </c>
      <c r="F220" s="205">
        <v>0.12</v>
      </c>
      <c r="G220" s="205">
        <v>0.14000000000000001</v>
      </c>
      <c r="H220" s="205">
        <v>0.16</v>
      </c>
      <c r="I220" s="201"/>
      <c r="J220" s="201"/>
      <c r="K220" s="206">
        <f>SUM(K215:K219)/4</f>
        <v>8.6539772727272729E-2</v>
      </c>
    </row>
    <row r="221" spans="1:11" s="113" customFormat="1" ht="12.75" customHeight="1">
      <c r="A221" s="119"/>
      <c r="B221" s="4"/>
      <c r="C221" s="4"/>
      <c r="D221" s="4"/>
      <c r="E221" s="4"/>
      <c r="F221" s="4"/>
      <c r="G221" s="4"/>
      <c r="H221" s="3"/>
    </row>
    <row r="222" spans="1:11" s="113" customFormat="1" ht="12.75" customHeight="1" thickBot="1">
      <c r="A222" s="119"/>
      <c r="B222" s="4"/>
      <c r="C222" s="4"/>
      <c r="D222" s="4"/>
      <c r="E222" s="4"/>
      <c r="F222" s="4"/>
      <c r="G222" s="4"/>
      <c r="H222" s="3"/>
    </row>
    <row r="223" spans="1:11" s="113" customFormat="1" ht="13.5" thickBot="1">
      <c r="A223" s="264" t="s">
        <v>453</v>
      </c>
      <c r="B223" s="265" t="s">
        <v>77</v>
      </c>
      <c r="C223" s="265" t="s">
        <v>77</v>
      </c>
      <c r="D223" s="265" t="s">
        <v>77</v>
      </c>
      <c r="E223" s="265" t="s">
        <v>77</v>
      </c>
      <c r="F223" s="265" t="s">
        <v>77</v>
      </c>
      <c r="G223" s="265" t="s">
        <v>77</v>
      </c>
      <c r="H223" s="265" t="s">
        <v>77</v>
      </c>
      <c r="I223" s="265" t="s">
        <v>77</v>
      </c>
      <c r="J223" s="266" t="s">
        <v>77</v>
      </c>
    </row>
    <row r="224" spans="1:11" s="113" customFormat="1" ht="30" customHeight="1">
      <c r="A224" s="117" t="s">
        <v>2</v>
      </c>
      <c r="B224" s="118" t="s">
        <v>454</v>
      </c>
      <c r="C224" s="118" t="s">
        <v>455</v>
      </c>
      <c r="D224" s="118" t="s">
        <v>456</v>
      </c>
      <c r="E224" s="118" t="s">
        <v>457</v>
      </c>
      <c r="F224" s="118" t="s">
        <v>458</v>
      </c>
      <c r="G224" s="118" t="s">
        <v>459</v>
      </c>
      <c r="H224" s="118" t="s">
        <v>78</v>
      </c>
      <c r="I224" s="118" t="s">
        <v>76</v>
      </c>
      <c r="J224" s="10" t="s">
        <v>4</v>
      </c>
    </row>
    <row r="225" spans="1:10" s="113" customFormat="1">
      <c r="A225" s="115" t="s">
        <v>63</v>
      </c>
      <c r="B225" s="6">
        <v>3</v>
      </c>
      <c r="C225" s="6">
        <v>1</v>
      </c>
      <c r="D225" s="6">
        <v>1</v>
      </c>
      <c r="E225" s="6">
        <v>0</v>
      </c>
      <c r="F225" s="6">
        <v>0</v>
      </c>
      <c r="G225" s="6">
        <v>1</v>
      </c>
      <c r="H225" s="6">
        <v>0</v>
      </c>
      <c r="I225" s="6">
        <v>3</v>
      </c>
      <c r="J225" s="8">
        <f>SUM(B225:I225)</f>
        <v>9</v>
      </c>
    </row>
    <row r="226" spans="1:10" s="113" customFormat="1" ht="12.75" customHeight="1">
      <c r="A226" s="115" t="s">
        <v>64</v>
      </c>
      <c r="B226" s="6">
        <v>3</v>
      </c>
      <c r="C226" s="6">
        <v>2</v>
      </c>
      <c r="D226" s="6">
        <v>4</v>
      </c>
      <c r="E226" s="6">
        <v>1</v>
      </c>
      <c r="F226" s="6">
        <v>0</v>
      </c>
      <c r="G226" s="6">
        <v>1</v>
      </c>
      <c r="H226" s="6">
        <v>1</v>
      </c>
      <c r="I226" s="6">
        <v>4</v>
      </c>
      <c r="J226" s="8">
        <f t="shared" ref="J226:J228" si="46">SUM(B226:I226)</f>
        <v>16</v>
      </c>
    </row>
    <row r="227" spans="1:10" s="113" customFormat="1" ht="12.75" customHeight="1">
      <c r="A227" s="115" t="s">
        <v>65</v>
      </c>
      <c r="B227" s="6">
        <v>0</v>
      </c>
      <c r="C227" s="6">
        <v>0</v>
      </c>
      <c r="D227" s="6">
        <v>0</v>
      </c>
      <c r="E227" s="6">
        <v>0</v>
      </c>
      <c r="F227" s="6">
        <v>0</v>
      </c>
      <c r="G227" s="6">
        <v>0</v>
      </c>
      <c r="H227" s="6">
        <v>0</v>
      </c>
      <c r="I227" s="6">
        <v>1</v>
      </c>
      <c r="J227" s="8">
        <f t="shared" si="46"/>
        <v>1</v>
      </c>
    </row>
    <row r="228" spans="1:10" s="113" customFormat="1" ht="12.75" customHeight="1">
      <c r="A228" s="115" t="s">
        <v>66</v>
      </c>
      <c r="B228" s="6">
        <v>2</v>
      </c>
      <c r="C228" s="6">
        <v>1</v>
      </c>
      <c r="D228" s="6">
        <v>1</v>
      </c>
      <c r="E228" s="6">
        <v>1</v>
      </c>
      <c r="F228" s="6">
        <v>0</v>
      </c>
      <c r="G228" s="6">
        <v>0</v>
      </c>
      <c r="H228" s="6">
        <v>0</v>
      </c>
      <c r="I228" s="6">
        <v>2</v>
      </c>
      <c r="J228" s="8">
        <f t="shared" si="46"/>
        <v>7</v>
      </c>
    </row>
    <row r="229" spans="1:10" s="113" customFormat="1" ht="13.5" thickBot="1">
      <c r="A229" s="207" t="s">
        <v>169</v>
      </c>
      <c r="B229" s="165">
        <f>SUM(B225:B228)</f>
        <v>8</v>
      </c>
      <c r="C229" s="165">
        <f t="shared" ref="C229:I229" si="47">SUM(C225:C228)</f>
        <v>4</v>
      </c>
      <c r="D229" s="165">
        <f t="shared" si="47"/>
        <v>6</v>
      </c>
      <c r="E229" s="165">
        <f t="shared" si="47"/>
        <v>2</v>
      </c>
      <c r="F229" s="165">
        <f t="shared" si="47"/>
        <v>0</v>
      </c>
      <c r="G229" s="165">
        <f t="shared" si="47"/>
        <v>2</v>
      </c>
      <c r="H229" s="165">
        <f t="shared" si="47"/>
        <v>1</v>
      </c>
      <c r="I229" s="165">
        <f t="shared" si="47"/>
        <v>10</v>
      </c>
      <c r="J229" s="30">
        <f>SUM(J225:J228)</f>
        <v>33</v>
      </c>
    </row>
    <row r="230" spans="1:10" s="113" customFormat="1" ht="12.75" customHeight="1">
      <c r="A230" s="119"/>
      <c r="B230" s="4"/>
      <c r="C230" s="4"/>
      <c r="D230" s="4"/>
      <c r="E230" s="4"/>
      <c r="F230" s="4"/>
      <c r="G230" s="4"/>
      <c r="H230" s="3"/>
    </row>
    <row r="231" spans="1:10" s="113" customFormat="1" ht="12.75" customHeight="1" thickBot="1">
      <c r="A231" s="119"/>
      <c r="B231" s="4"/>
      <c r="C231" s="4"/>
      <c r="D231" s="4"/>
      <c r="E231" s="4"/>
      <c r="F231" s="4"/>
      <c r="G231" s="4"/>
      <c r="H231" s="3"/>
    </row>
    <row r="232" spans="1:10" s="113" customFormat="1" ht="13.5" thickBot="1">
      <c r="A232" s="264" t="s">
        <v>460</v>
      </c>
      <c r="B232" s="265" t="s">
        <v>77</v>
      </c>
      <c r="C232" s="265" t="s">
        <v>77</v>
      </c>
      <c r="D232" s="265" t="s">
        <v>77</v>
      </c>
      <c r="E232" s="265" t="s">
        <v>77</v>
      </c>
      <c r="F232" s="265" t="s">
        <v>77</v>
      </c>
      <c r="G232" s="265" t="s">
        <v>77</v>
      </c>
      <c r="H232" s="265" t="s">
        <v>77</v>
      </c>
      <c r="I232" s="265" t="s">
        <v>77</v>
      </c>
      <c r="J232" s="266" t="s">
        <v>77</v>
      </c>
    </row>
    <row r="233" spans="1:10" s="113" customFormat="1" ht="30" customHeight="1">
      <c r="A233" s="117" t="s">
        <v>2</v>
      </c>
      <c r="B233" s="118" t="s">
        <v>454</v>
      </c>
      <c r="C233" s="118" t="s">
        <v>455</v>
      </c>
      <c r="D233" s="118" t="s">
        <v>456</v>
      </c>
      <c r="E233" s="118" t="s">
        <v>457</v>
      </c>
      <c r="F233" s="118" t="s">
        <v>458</v>
      </c>
      <c r="G233" s="118" t="s">
        <v>459</v>
      </c>
      <c r="H233" s="118" t="s">
        <v>78</v>
      </c>
      <c r="I233" s="118" t="s">
        <v>76</v>
      </c>
      <c r="J233" s="10" t="s">
        <v>4</v>
      </c>
    </row>
    <row r="234" spans="1:10" s="113" customFormat="1">
      <c r="A234" s="115" t="s">
        <v>63</v>
      </c>
      <c r="B234" s="6">
        <v>0</v>
      </c>
      <c r="C234" s="6">
        <v>1</v>
      </c>
      <c r="D234" s="6">
        <v>1</v>
      </c>
      <c r="E234" s="6">
        <v>0</v>
      </c>
      <c r="F234" s="6">
        <v>0</v>
      </c>
      <c r="G234" s="6">
        <v>0</v>
      </c>
      <c r="H234" s="6">
        <v>0</v>
      </c>
      <c r="I234" s="6">
        <v>4</v>
      </c>
      <c r="J234" s="44">
        <f>SUM(B234:I234)</f>
        <v>6</v>
      </c>
    </row>
    <row r="235" spans="1:10" s="113" customFormat="1" ht="12.75" customHeight="1">
      <c r="A235" s="115" t="s">
        <v>64</v>
      </c>
      <c r="B235" s="6">
        <v>3</v>
      </c>
      <c r="C235" s="6">
        <v>3</v>
      </c>
      <c r="D235" s="6">
        <v>2</v>
      </c>
      <c r="E235" s="6">
        <v>0</v>
      </c>
      <c r="F235" s="6">
        <v>0</v>
      </c>
      <c r="G235" s="6">
        <v>0</v>
      </c>
      <c r="H235" s="6">
        <v>1</v>
      </c>
      <c r="I235" s="6">
        <v>2</v>
      </c>
      <c r="J235" s="44">
        <f t="shared" ref="J235:J237" si="48">SUM(B235:I235)</f>
        <v>11</v>
      </c>
    </row>
    <row r="236" spans="1:10" s="113" customFormat="1" ht="12.75" customHeight="1">
      <c r="A236" s="115" t="s">
        <v>65</v>
      </c>
      <c r="B236" s="6">
        <v>0</v>
      </c>
      <c r="C236" s="6">
        <v>0</v>
      </c>
      <c r="D236" s="6">
        <v>0</v>
      </c>
      <c r="E236" s="6">
        <v>0</v>
      </c>
      <c r="F236" s="6">
        <v>0</v>
      </c>
      <c r="G236" s="6">
        <v>0</v>
      </c>
      <c r="H236" s="6">
        <v>0</v>
      </c>
      <c r="I236" s="6">
        <v>0</v>
      </c>
      <c r="J236" s="44">
        <f t="shared" si="48"/>
        <v>0</v>
      </c>
    </row>
    <row r="237" spans="1:10" s="113" customFormat="1" ht="12.75" customHeight="1">
      <c r="A237" s="115" t="s">
        <v>66</v>
      </c>
      <c r="B237" s="6">
        <v>2</v>
      </c>
      <c r="C237" s="6">
        <v>0</v>
      </c>
      <c r="D237" s="6">
        <v>0</v>
      </c>
      <c r="E237" s="6">
        <v>0</v>
      </c>
      <c r="F237" s="6">
        <v>0</v>
      </c>
      <c r="G237" s="6">
        <v>0</v>
      </c>
      <c r="H237" s="6">
        <v>1</v>
      </c>
      <c r="I237" s="6">
        <v>0</v>
      </c>
      <c r="J237" s="44">
        <f t="shared" si="48"/>
        <v>3</v>
      </c>
    </row>
    <row r="238" spans="1:10" s="113" customFormat="1" ht="13.5" thickBot="1">
      <c r="A238" s="207" t="s">
        <v>169</v>
      </c>
      <c r="B238" s="165">
        <f>SUM(B234:B237)</f>
        <v>5</v>
      </c>
      <c r="C238" s="165">
        <f t="shared" ref="C238:I238" si="49">SUM(C234:C237)</f>
        <v>4</v>
      </c>
      <c r="D238" s="165">
        <f t="shared" si="49"/>
        <v>3</v>
      </c>
      <c r="E238" s="165">
        <f t="shared" si="49"/>
        <v>0</v>
      </c>
      <c r="F238" s="165">
        <f t="shared" si="49"/>
        <v>0</v>
      </c>
      <c r="G238" s="165">
        <f t="shared" si="49"/>
        <v>0</v>
      </c>
      <c r="H238" s="165">
        <f t="shared" si="49"/>
        <v>2</v>
      </c>
      <c r="I238" s="165">
        <f t="shared" si="49"/>
        <v>6</v>
      </c>
      <c r="J238" s="30">
        <f>SUM(J234:J237)</f>
        <v>20</v>
      </c>
    </row>
    <row r="239" spans="1:10" s="113" customFormat="1" ht="12.75" customHeight="1">
      <c r="A239" s="119"/>
      <c r="B239" s="4"/>
      <c r="C239" s="4"/>
      <c r="D239" s="4"/>
      <c r="E239" s="4"/>
      <c r="F239" s="4"/>
      <c r="G239" s="4"/>
      <c r="H239" s="3"/>
    </row>
    <row r="240" spans="1:10" s="113" customFormat="1" ht="12.75" customHeight="1" thickBot="1">
      <c r="A240" s="119"/>
      <c r="B240" s="4"/>
      <c r="C240" s="4"/>
      <c r="D240" s="4"/>
      <c r="E240" s="4"/>
      <c r="F240" s="4"/>
      <c r="G240" s="4"/>
      <c r="H240" s="3"/>
    </row>
    <row r="241" spans="1:10" s="113" customFormat="1" ht="13.5" thickBot="1">
      <c r="A241" s="264" t="s">
        <v>461</v>
      </c>
      <c r="B241" s="265" t="s">
        <v>77</v>
      </c>
      <c r="C241" s="265" t="s">
        <v>77</v>
      </c>
      <c r="D241" s="265" t="s">
        <v>77</v>
      </c>
      <c r="E241" s="265" t="s">
        <v>77</v>
      </c>
      <c r="F241" s="265" t="s">
        <v>77</v>
      </c>
      <c r="G241" s="265" t="s">
        <v>77</v>
      </c>
      <c r="H241" s="265" t="s">
        <v>77</v>
      </c>
      <c r="I241" s="265" t="s">
        <v>77</v>
      </c>
      <c r="J241" s="266" t="s">
        <v>77</v>
      </c>
    </row>
    <row r="242" spans="1:10" s="113" customFormat="1" ht="30" customHeight="1">
      <c r="A242" s="117" t="s">
        <v>2</v>
      </c>
      <c r="B242" s="118" t="s">
        <v>454</v>
      </c>
      <c r="C242" s="118" t="s">
        <v>455</v>
      </c>
      <c r="D242" s="118" t="s">
        <v>456</v>
      </c>
      <c r="E242" s="118" t="s">
        <v>457</v>
      </c>
      <c r="F242" s="118" t="s">
        <v>458</v>
      </c>
      <c r="G242" s="118" t="s">
        <v>459</v>
      </c>
      <c r="H242" s="118" t="s">
        <v>78</v>
      </c>
      <c r="I242" s="118" t="s">
        <v>76</v>
      </c>
      <c r="J242" s="10" t="s">
        <v>4</v>
      </c>
    </row>
    <row r="243" spans="1:10" s="113" customFormat="1">
      <c r="A243" s="115" t="s">
        <v>63</v>
      </c>
      <c r="B243" s="6">
        <v>6</v>
      </c>
      <c r="C243" s="6">
        <v>4</v>
      </c>
      <c r="D243" s="6">
        <v>2</v>
      </c>
      <c r="E243" s="6">
        <v>2</v>
      </c>
      <c r="F243" s="6">
        <v>0</v>
      </c>
      <c r="G243" s="6">
        <v>0</v>
      </c>
      <c r="H243" s="6">
        <v>1</v>
      </c>
      <c r="I243" s="6">
        <v>5</v>
      </c>
      <c r="J243" s="44">
        <f>SUM(B243:I243)</f>
        <v>20</v>
      </c>
    </row>
    <row r="244" spans="1:10" s="113" customFormat="1" ht="12.75" customHeight="1">
      <c r="A244" s="115" t="s">
        <v>64</v>
      </c>
      <c r="B244" s="6">
        <v>6</v>
      </c>
      <c r="C244" s="6">
        <v>3</v>
      </c>
      <c r="D244" s="6">
        <v>3</v>
      </c>
      <c r="E244" s="6">
        <v>2</v>
      </c>
      <c r="F244" s="6">
        <v>0</v>
      </c>
      <c r="G244" s="6">
        <v>0</v>
      </c>
      <c r="H244" s="6">
        <v>2</v>
      </c>
      <c r="I244" s="6">
        <v>4</v>
      </c>
      <c r="J244" s="44">
        <f t="shared" ref="J244:J246" si="50">SUM(B244:I244)</f>
        <v>20</v>
      </c>
    </row>
    <row r="245" spans="1:10" s="113" customFormat="1" ht="12.75" customHeight="1">
      <c r="A245" s="115" t="s">
        <v>65</v>
      </c>
      <c r="B245" s="6">
        <v>1</v>
      </c>
      <c r="C245" s="6">
        <v>2</v>
      </c>
      <c r="D245" s="6">
        <v>0</v>
      </c>
      <c r="E245" s="6">
        <v>1</v>
      </c>
      <c r="F245" s="6">
        <v>0</v>
      </c>
      <c r="G245" s="6">
        <v>0</v>
      </c>
      <c r="H245" s="6">
        <v>0</v>
      </c>
      <c r="I245" s="6">
        <v>1</v>
      </c>
      <c r="J245" s="44">
        <f t="shared" si="50"/>
        <v>5</v>
      </c>
    </row>
    <row r="246" spans="1:10" s="113" customFormat="1" ht="12.75" customHeight="1">
      <c r="A246" s="115" t="s">
        <v>66</v>
      </c>
      <c r="B246" s="6">
        <v>0</v>
      </c>
      <c r="C246" s="6">
        <v>0</v>
      </c>
      <c r="D246" s="6">
        <v>0</v>
      </c>
      <c r="E246" s="6">
        <v>0</v>
      </c>
      <c r="F246" s="6">
        <v>0</v>
      </c>
      <c r="G246" s="6">
        <v>0</v>
      </c>
      <c r="H246" s="6">
        <v>0</v>
      </c>
      <c r="I246" s="6">
        <v>2</v>
      </c>
      <c r="J246" s="44">
        <f t="shared" si="50"/>
        <v>2</v>
      </c>
    </row>
    <row r="247" spans="1:10" s="113" customFormat="1" ht="13.5" thickBot="1">
      <c r="A247" s="207" t="s">
        <v>169</v>
      </c>
      <c r="B247" s="165">
        <f>SUM(B243:B246)</f>
        <v>13</v>
      </c>
      <c r="C247" s="165">
        <f t="shared" ref="C247:I247" si="51">SUM(C243:C246)</f>
        <v>9</v>
      </c>
      <c r="D247" s="165">
        <f t="shared" si="51"/>
        <v>5</v>
      </c>
      <c r="E247" s="165">
        <f t="shared" si="51"/>
        <v>5</v>
      </c>
      <c r="F247" s="165">
        <f t="shared" si="51"/>
        <v>0</v>
      </c>
      <c r="G247" s="165">
        <f t="shared" si="51"/>
        <v>0</v>
      </c>
      <c r="H247" s="165">
        <f t="shared" si="51"/>
        <v>3</v>
      </c>
      <c r="I247" s="165">
        <f t="shared" si="51"/>
        <v>12</v>
      </c>
      <c r="J247" s="30">
        <f>SUM(J243:J246)</f>
        <v>47</v>
      </c>
    </row>
    <row r="248" spans="1:10" s="113" customFormat="1">
      <c r="A248" s="257"/>
      <c r="B248" s="257"/>
      <c r="C248" s="257"/>
      <c r="D248" s="257"/>
      <c r="E248" s="257"/>
      <c r="F248" s="257"/>
      <c r="G248" s="257"/>
      <c r="H248" s="257"/>
      <c r="I248" s="273"/>
      <c r="J248" s="120"/>
    </row>
    <row r="249" spans="1:10" s="113" customFormat="1" ht="13.5" thickBot="1">
      <c r="A249" s="274"/>
      <c r="B249" s="274"/>
      <c r="C249" s="274"/>
      <c r="D249" s="274"/>
      <c r="E249" s="274"/>
      <c r="F249" s="274"/>
      <c r="G249" s="274"/>
      <c r="H249" s="274"/>
      <c r="I249" s="275"/>
      <c r="J249" s="4"/>
    </row>
    <row r="250" spans="1:10" s="113" customFormat="1" ht="13.5" thickBot="1">
      <c r="A250" s="264" t="s">
        <v>462</v>
      </c>
      <c r="B250" s="265" t="s">
        <v>77</v>
      </c>
      <c r="C250" s="265" t="s">
        <v>77</v>
      </c>
      <c r="D250" s="265" t="s">
        <v>77</v>
      </c>
      <c r="E250" s="265" t="s">
        <v>77</v>
      </c>
      <c r="F250" s="265" t="s">
        <v>77</v>
      </c>
      <c r="G250" s="265" t="s">
        <v>77</v>
      </c>
      <c r="H250" s="265" t="s">
        <v>77</v>
      </c>
      <c r="I250" s="265" t="s">
        <v>77</v>
      </c>
      <c r="J250" s="266" t="s">
        <v>77</v>
      </c>
    </row>
    <row r="251" spans="1:10" s="113" customFormat="1" ht="30" customHeight="1">
      <c r="A251" s="117" t="s">
        <v>2</v>
      </c>
      <c r="B251" s="118" t="s">
        <v>212</v>
      </c>
      <c r="C251" s="118" t="s">
        <v>213</v>
      </c>
      <c r="D251" s="118" t="s">
        <v>214</v>
      </c>
      <c r="E251" s="118" t="s">
        <v>215</v>
      </c>
      <c r="F251" s="118" t="s">
        <v>216</v>
      </c>
      <c r="G251" s="118" t="s">
        <v>217</v>
      </c>
      <c r="H251" s="118" t="s">
        <v>78</v>
      </c>
      <c r="I251" s="118" t="s">
        <v>76</v>
      </c>
      <c r="J251" s="10" t="s">
        <v>4</v>
      </c>
    </row>
    <row r="252" spans="1:10" s="113" customFormat="1">
      <c r="A252" s="115" t="s">
        <v>63</v>
      </c>
      <c r="B252" s="105">
        <v>2</v>
      </c>
      <c r="C252" s="105">
        <v>1</v>
      </c>
      <c r="D252" s="105">
        <v>1</v>
      </c>
      <c r="E252" s="105">
        <v>2</v>
      </c>
      <c r="F252" s="105">
        <v>0</v>
      </c>
      <c r="G252" s="105">
        <v>1</v>
      </c>
      <c r="H252" s="105">
        <v>0</v>
      </c>
      <c r="I252" s="105">
        <v>4</v>
      </c>
      <c r="J252" s="44">
        <f>SUM(B252:I252)</f>
        <v>11</v>
      </c>
    </row>
    <row r="253" spans="1:10" s="113" customFormat="1" ht="12.75" customHeight="1">
      <c r="A253" s="115" t="s">
        <v>64</v>
      </c>
      <c r="B253" s="105">
        <v>3</v>
      </c>
      <c r="C253" s="105">
        <v>1</v>
      </c>
      <c r="D253" s="105">
        <v>5</v>
      </c>
      <c r="E253" s="105">
        <v>2</v>
      </c>
      <c r="F253" s="105">
        <v>0</v>
      </c>
      <c r="G253" s="105">
        <v>0</v>
      </c>
      <c r="H253" s="105">
        <v>4</v>
      </c>
      <c r="I253" s="105">
        <v>3</v>
      </c>
      <c r="J253" s="44">
        <f>SUM(B253:I253)</f>
        <v>18</v>
      </c>
    </row>
    <row r="254" spans="1:10" s="113" customFormat="1" ht="12.75" customHeight="1">
      <c r="A254" s="115" t="s">
        <v>65</v>
      </c>
      <c r="B254" s="105">
        <v>0</v>
      </c>
      <c r="C254" s="105">
        <v>0</v>
      </c>
      <c r="D254" s="105">
        <v>2</v>
      </c>
      <c r="E254" s="105">
        <v>0</v>
      </c>
      <c r="F254" s="105">
        <v>0</v>
      </c>
      <c r="G254" s="105">
        <v>0</v>
      </c>
      <c r="H254" s="105">
        <v>0</v>
      </c>
      <c r="I254" s="105">
        <v>0</v>
      </c>
      <c r="J254" s="44">
        <f>SUM(B254:I254)</f>
        <v>2</v>
      </c>
    </row>
    <row r="255" spans="1:10" s="113" customFormat="1" ht="12.75" customHeight="1">
      <c r="A255" s="115" t="s">
        <v>66</v>
      </c>
      <c r="B255" s="105">
        <v>2</v>
      </c>
      <c r="C255" s="105">
        <v>0</v>
      </c>
      <c r="D255" s="105">
        <v>0</v>
      </c>
      <c r="E255" s="105">
        <v>1</v>
      </c>
      <c r="F255" s="105">
        <v>0</v>
      </c>
      <c r="G255" s="105">
        <v>0</v>
      </c>
      <c r="H255" s="105">
        <v>2</v>
      </c>
      <c r="I255" s="105">
        <v>1</v>
      </c>
      <c r="J255" s="44">
        <f>SUM(B255:I255)</f>
        <v>6</v>
      </c>
    </row>
    <row r="256" spans="1:10" s="113" customFormat="1" ht="13.5" thickBot="1">
      <c r="A256" s="207" t="s">
        <v>169</v>
      </c>
      <c r="B256" s="165">
        <f>SUM(B252:B255)</f>
        <v>7</v>
      </c>
      <c r="C256" s="165">
        <f t="shared" ref="C256:I256" si="52">SUM(C252:C255)</f>
        <v>2</v>
      </c>
      <c r="D256" s="165">
        <f t="shared" si="52"/>
        <v>8</v>
      </c>
      <c r="E256" s="165">
        <f t="shared" si="52"/>
        <v>5</v>
      </c>
      <c r="F256" s="165">
        <f t="shared" si="52"/>
        <v>0</v>
      </c>
      <c r="G256" s="165">
        <f t="shared" si="52"/>
        <v>1</v>
      </c>
      <c r="H256" s="165">
        <f t="shared" si="52"/>
        <v>6</v>
      </c>
      <c r="I256" s="165">
        <f t="shared" si="52"/>
        <v>8</v>
      </c>
      <c r="J256" s="30">
        <f>SUM(J252:J255)</f>
        <v>37</v>
      </c>
    </row>
    <row r="257" spans="1:10">
      <c r="A257" s="284"/>
      <c r="B257" s="284"/>
      <c r="C257" s="284"/>
      <c r="D257" s="284"/>
      <c r="E257" s="284"/>
      <c r="F257" s="284"/>
      <c r="G257" s="284"/>
      <c r="H257" s="284"/>
      <c r="I257" s="284"/>
      <c r="J257" s="5"/>
    </row>
  </sheetData>
  <mergeCells count="31">
    <mergeCell ref="A257:I257"/>
    <mergeCell ref="A145:I145"/>
    <mergeCell ref="A154:I154"/>
    <mergeCell ref="A163:I163"/>
    <mergeCell ref="A9:I9"/>
    <mergeCell ref="A19:I19"/>
    <mergeCell ref="A29:I29"/>
    <mergeCell ref="A39:I39"/>
    <mergeCell ref="A49:I49"/>
    <mergeCell ref="A68:I68"/>
    <mergeCell ref="A78:I78"/>
    <mergeCell ref="A88:I88"/>
    <mergeCell ref="A98:I98"/>
    <mergeCell ref="A108:K108"/>
    <mergeCell ref="A118:I118"/>
    <mergeCell ref="A250:J250"/>
    <mergeCell ref="A7:K7"/>
    <mergeCell ref="A1:K1"/>
    <mergeCell ref="A59:F59"/>
    <mergeCell ref="A223:J223"/>
    <mergeCell ref="A232:J232"/>
    <mergeCell ref="A241:J241"/>
    <mergeCell ref="A248:I248"/>
    <mergeCell ref="A249:I249"/>
    <mergeCell ref="A173:H173"/>
    <mergeCell ref="A183:H183"/>
    <mergeCell ref="A193:H193"/>
    <mergeCell ref="A203:H203"/>
    <mergeCell ref="A213:K213"/>
    <mergeCell ref="A127:I127"/>
    <mergeCell ref="A136:I136"/>
  </mergeCells>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31" enableFormatConditionsCalculation="0">
    <tabColor theme="0"/>
  </sheetPr>
  <dimension ref="A1:W135"/>
  <sheetViews>
    <sheetView workbookViewId="0">
      <pane ySplit="7" topLeftCell="A8" activePane="bottomLeft" state="frozen"/>
      <selection pane="bottomLeft" sqref="A1:L1"/>
    </sheetView>
  </sheetViews>
  <sheetFormatPr defaultColWidth="8.85546875" defaultRowHeight="12.75"/>
  <cols>
    <col min="1" max="1" width="22.140625" style="9" bestFit="1" customWidth="1"/>
    <col min="2" max="2" width="13.42578125" style="9" bestFit="1" customWidth="1"/>
    <col min="3" max="3" width="18.7109375" style="9" bestFit="1" customWidth="1"/>
    <col min="4" max="4" width="23" style="9" bestFit="1" customWidth="1"/>
    <col min="5" max="5" width="23.28515625" style="9" bestFit="1" customWidth="1"/>
    <col min="6" max="6" width="19.5703125" style="9" bestFit="1" customWidth="1"/>
    <col min="7" max="7" width="12.5703125" style="9" bestFit="1" customWidth="1"/>
    <col min="8" max="8" width="16.140625" style="9" bestFit="1" customWidth="1"/>
    <col min="9" max="9" width="12.28515625" style="9" bestFit="1" customWidth="1"/>
    <col min="10" max="10" width="10.28515625" style="9" bestFit="1" customWidth="1"/>
    <col min="11" max="11" width="16.140625" style="9" bestFit="1" customWidth="1"/>
    <col min="12" max="12" width="10" style="9" bestFit="1" customWidth="1"/>
    <col min="13" max="13" width="18.7109375" style="9" bestFit="1" customWidth="1"/>
    <col min="14" max="14" width="19.42578125" style="9" customWidth="1"/>
    <col min="15" max="15" width="18.28515625" style="9" customWidth="1"/>
    <col min="16" max="16" width="21" style="9" customWidth="1"/>
    <col min="17" max="17" width="10.7109375" style="9" customWidth="1"/>
    <col min="18" max="18" width="13.42578125" style="9" customWidth="1"/>
    <col min="19" max="20" width="8.85546875" style="9"/>
    <col min="21" max="21" width="13.140625" style="9" customWidth="1"/>
    <col min="22" max="22" width="8.85546875" style="9"/>
    <col min="23" max="23" width="10.85546875" style="9" customWidth="1"/>
    <col min="24" max="24" width="11.85546875" style="9" customWidth="1"/>
    <col min="25" max="16384" width="8.85546875" style="9"/>
  </cols>
  <sheetData>
    <row r="1" spans="1:12" ht="37.5" customHeight="1" thickBot="1">
      <c r="A1" s="251" t="s">
        <v>318</v>
      </c>
      <c r="B1" s="260" t="s">
        <v>0</v>
      </c>
      <c r="C1" s="260" t="s">
        <v>0</v>
      </c>
      <c r="D1" s="260" t="s">
        <v>0</v>
      </c>
      <c r="E1" s="260" t="s">
        <v>0</v>
      </c>
      <c r="F1" s="260" t="s">
        <v>0</v>
      </c>
      <c r="G1" s="260" t="s">
        <v>0</v>
      </c>
      <c r="H1" s="260" t="s">
        <v>0</v>
      </c>
      <c r="I1" s="260" t="s">
        <v>0</v>
      </c>
      <c r="J1" s="260" t="s">
        <v>0</v>
      </c>
      <c r="K1" s="260" t="s">
        <v>0</v>
      </c>
      <c r="L1" s="262"/>
    </row>
    <row r="2" spans="1:12" ht="15.75" thickBot="1">
      <c r="A2" s="51"/>
      <c r="B2" s="51"/>
      <c r="C2" s="51"/>
      <c r="D2" s="51"/>
      <c r="E2" s="51"/>
      <c r="F2" s="51"/>
      <c r="G2" s="51"/>
      <c r="H2" s="51"/>
      <c r="I2" s="51"/>
      <c r="J2" s="51"/>
      <c r="K2" s="51"/>
    </row>
    <row r="3" spans="1:12" ht="15" customHeight="1">
      <c r="A3" s="18"/>
      <c r="B3" s="71"/>
      <c r="C3" s="19"/>
      <c r="D3" s="17" t="s">
        <v>163</v>
      </c>
      <c r="E3" s="233" t="s">
        <v>164</v>
      </c>
    </row>
    <row r="4" spans="1:12" ht="14.25" customHeight="1">
      <c r="A4" s="4"/>
      <c r="B4" s="20"/>
      <c r="C4" s="21"/>
      <c r="D4" s="17" t="s">
        <v>163</v>
      </c>
      <c r="E4" s="234" t="s">
        <v>165</v>
      </c>
    </row>
    <row r="5" spans="1:12" ht="15.75" customHeight="1" thickBot="1">
      <c r="A5" s="4"/>
      <c r="B5" s="4"/>
      <c r="C5" s="6"/>
      <c r="D5" s="17" t="s">
        <v>163</v>
      </c>
      <c r="E5" s="235" t="s">
        <v>166</v>
      </c>
    </row>
    <row r="6" spans="1:12" ht="16.5" customHeight="1" thickBot="1"/>
    <row r="7" spans="1:12" ht="15" customHeight="1" thickBot="1">
      <c r="A7" s="254" t="s">
        <v>79</v>
      </c>
      <c r="B7" s="278" t="s">
        <v>79</v>
      </c>
      <c r="C7" s="278" t="s">
        <v>79</v>
      </c>
      <c r="D7" s="278" t="s">
        <v>79</v>
      </c>
      <c r="E7" s="278" t="s">
        <v>79</v>
      </c>
      <c r="F7" s="278" t="s">
        <v>79</v>
      </c>
      <c r="G7" s="278" t="s">
        <v>79</v>
      </c>
      <c r="H7" s="278" t="s">
        <v>79</v>
      </c>
      <c r="I7" s="278" t="s">
        <v>79</v>
      </c>
      <c r="J7" s="278" t="s">
        <v>79</v>
      </c>
      <c r="K7" s="278" t="s">
        <v>79</v>
      </c>
      <c r="L7" s="262"/>
    </row>
    <row r="8" spans="1:12" s="34" customFormat="1" ht="15" thickBot="1">
      <c r="A8" s="73"/>
      <c r="B8" s="74"/>
      <c r="C8" s="74"/>
      <c r="D8" s="74"/>
      <c r="E8" s="74"/>
      <c r="F8" s="74"/>
      <c r="G8" s="74"/>
      <c r="H8" s="74"/>
      <c r="I8" s="74"/>
      <c r="J8" s="74"/>
      <c r="K8" s="74"/>
    </row>
    <row r="9" spans="1:12" s="113" customFormat="1" ht="13.5" thickBot="1">
      <c r="A9" s="264" t="s">
        <v>463</v>
      </c>
      <c r="B9" s="265" t="s">
        <v>464</v>
      </c>
      <c r="C9" s="265" t="s">
        <v>464</v>
      </c>
      <c r="D9" s="265" t="s">
        <v>464</v>
      </c>
      <c r="E9" s="265" t="s">
        <v>464</v>
      </c>
      <c r="F9" s="265" t="s">
        <v>464</v>
      </c>
      <c r="G9" s="265" t="s">
        <v>464</v>
      </c>
      <c r="H9" s="265" t="s">
        <v>464</v>
      </c>
      <c r="I9" s="265" t="s">
        <v>464</v>
      </c>
      <c r="J9" s="265" t="s">
        <v>464</v>
      </c>
      <c r="K9" s="266" t="s">
        <v>464</v>
      </c>
    </row>
    <row r="10" spans="1:12" s="113" customFormat="1" ht="50.25" customHeight="1">
      <c r="A10" s="32" t="s">
        <v>2</v>
      </c>
      <c r="B10" s="65" t="s">
        <v>80</v>
      </c>
      <c r="C10" s="65" t="s">
        <v>81</v>
      </c>
      <c r="D10" s="65" t="s">
        <v>82</v>
      </c>
      <c r="E10" s="65" t="s">
        <v>83</v>
      </c>
      <c r="F10" s="65" t="s">
        <v>84</v>
      </c>
      <c r="G10" s="65" t="s">
        <v>85</v>
      </c>
      <c r="H10" s="65" t="s">
        <v>86</v>
      </c>
      <c r="I10" s="65" t="s">
        <v>10</v>
      </c>
      <c r="J10" s="65" t="s">
        <v>87</v>
      </c>
      <c r="K10" s="16" t="s">
        <v>4</v>
      </c>
    </row>
    <row r="11" spans="1:12" s="113" customFormat="1">
      <c r="A11" s="115" t="s">
        <v>27</v>
      </c>
      <c r="B11" s="6">
        <v>1</v>
      </c>
      <c r="C11" s="6">
        <v>0</v>
      </c>
      <c r="D11" s="6">
        <v>1</v>
      </c>
      <c r="E11" s="6">
        <v>0</v>
      </c>
      <c r="F11" s="6">
        <v>2</v>
      </c>
      <c r="G11" s="6">
        <v>0</v>
      </c>
      <c r="H11" s="6">
        <v>1</v>
      </c>
      <c r="I11" s="6">
        <v>2</v>
      </c>
      <c r="J11" s="6">
        <v>1</v>
      </c>
      <c r="K11" s="44">
        <f>SUM(B11:J11)</f>
        <v>8</v>
      </c>
    </row>
    <row r="12" spans="1:12" s="113" customFormat="1" ht="12.75" customHeight="1">
      <c r="A12" s="115" t="s">
        <v>28</v>
      </c>
      <c r="B12" s="6">
        <v>1</v>
      </c>
      <c r="C12" s="6">
        <v>4</v>
      </c>
      <c r="D12" s="6">
        <v>1</v>
      </c>
      <c r="E12" s="6">
        <v>3</v>
      </c>
      <c r="F12" s="6">
        <v>6</v>
      </c>
      <c r="G12" s="6">
        <v>2</v>
      </c>
      <c r="H12" s="6">
        <v>1</v>
      </c>
      <c r="I12" s="6">
        <v>2</v>
      </c>
      <c r="J12" s="6">
        <v>2</v>
      </c>
      <c r="K12" s="44">
        <f t="shared" ref="K12:K20" si="0">SUM(B12:J12)</f>
        <v>22</v>
      </c>
    </row>
    <row r="13" spans="1:12" s="113" customFormat="1" ht="12.75" customHeight="1">
      <c r="A13" s="115" t="s">
        <v>29</v>
      </c>
      <c r="B13" s="6">
        <v>0</v>
      </c>
      <c r="C13" s="6">
        <v>0</v>
      </c>
      <c r="D13" s="6">
        <v>4</v>
      </c>
      <c r="E13" s="6">
        <v>5</v>
      </c>
      <c r="F13" s="6">
        <v>4</v>
      </c>
      <c r="G13" s="6">
        <v>2</v>
      </c>
      <c r="H13" s="6">
        <v>0</v>
      </c>
      <c r="I13" s="6">
        <v>4</v>
      </c>
      <c r="J13" s="6">
        <v>1</v>
      </c>
      <c r="K13" s="44">
        <f t="shared" si="0"/>
        <v>20</v>
      </c>
    </row>
    <row r="14" spans="1:12" s="113" customFormat="1">
      <c r="A14" s="115" t="s">
        <v>30</v>
      </c>
      <c r="B14" s="6">
        <v>1</v>
      </c>
      <c r="C14" s="6">
        <v>1</v>
      </c>
      <c r="D14" s="6">
        <v>0</v>
      </c>
      <c r="E14" s="6">
        <v>1</v>
      </c>
      <c r="F14" s="6">
        <v>0</v>
      </c>
      <c r="G14" s="6">
        <v>2</v>
      </c>
      <c r="H14" s="6">
        <v>0</v>
      </c>
      <c r="I14" s="6">
        <v>2</v>
      </c>
      <c r="J14" s="6">
        <v>1</v>
      </c>
      <c r="K14" s="44">
        <f t="shared" si="0"/>
        <v>8</v>
      </c>
    </row>
    <row r="15" spans="1:12" s="113" customFormat="1" ht="12.75" customHeight="1">
      <c r="A15" s="115" t="s">
        <v>31</v>
      </c>
      <c r="B15" s="6">
        <v>1</v>
      </c>
      <c r="C15" s="6">
        <v>1</v>
      </c>
      <c r="D15" s="6">
        <v>0</v>
      </c>
      <c r="E15" s="6">
        <v>0</v>
      </c>
      <c r="F15" s="6">
        <v>0</v>
      </c>
      <c r="G15" s="6">
        <v>0</v>
      </c>
      <c r="H15" s="6">
        <v>1</v>
      </c>
      <c r="I15" s="6">
        <v>1</v>
      </c>
      <c r="J15" s="6">
        <v>0</v>
      </c>
      <c r="K15" s="44">
        <f t="shared" si="0"/>
        <v>4</v>
      </c>
    </row>
    <row r="16" spans="1:12" s="113" customFormat="1">
      <c r="A16" s="115" t="s">
        <v>32</v>
      </c>
      <c r="B16" s="6">
        <v>0</v>
      </c>
      <c r="C16" s="6">
        <v>0</v>
      </c>
      <c r="D16" s="6">
        <v>0</v>
      </c>
      <c r="E16" s="6">
        <v>0</v>
      </c>
      <c r="F16" s="6">
        <v>0</v>
      </c>
      <c r="G16" s="6">
        <v>0</v>
      </c>
      <c r="H16" s="6">
        <v>0</v>
      </c>
      <c r="I16" s="6">
        <v>0</v>
      </c>
      <c r="J16" s="6">
        <v>0</v>
      </c>
      <c r="K16" s="44">
        <f t="shared" si="0"/>
        <v>0</v>
      </c>
    </row>
    <row r="17" spans="1:23" s="113" customFormat="1" ht="12.75" customHeight="1">
      <c r="A17" s="115" t="s">
        <v>33</v>
      </c>
      <c r="B17" s="6">
        <v>0</v>
      </c>
      <c r="C17" s="6">
        <v>0</v>
      </c>
      <c r="D17" s="6">
        <v>0</v>
      </c>
      <c r="E17" s="6">
        <v>1</v>
      </c>
      <c r="F17" s="6">
        <v>0</v>
      </c>
      <c r="G17" s="6">
        <v>0</v>
      </c>
      <c r="H17" s="6">
        <v>1</v>
      </c>
      <c r="I17" s="6">
        <v>0</v>
      </c>
      <c r="J17" s="6">
        <v>0</v>
      </c>
      <c r="K17" s="44">
        <f t="shared" si="0"/>
        <v>2</v>
      </c>
    </row>
    <row r="18" spans="1:23" s="113" customFormat="1" ht="12.75" customHeight="1">
      <c r="A18" s="115" t="s">
        <v>34</v>
      </c>
      <c r="B18" s="6">
        <v>0</v>
      </c>
      <c r="C18" s="6">
        <v>0</v>
      </c>
      <c r="D18" s="6">
        <v>0</v>
      </c>
      <c r="E18" s="6">
        <v>0</v>
      </c>
      <c r="F18" s="6">
        <v>0</v>
      </c>
      <c r="G18" s="6">
        <v>0</v>
      </c>
      <c r="H18" s="6">
        <v>0</v>
      </c>
      <c r="I18" s="6">
        <v>0</v>
      </c>
      <c r="J18" s="6">
        <v>0</v>
      </c>
      <c r="K18" s="44">
        <f t="shared" si="0"/>
        <v>0</v>
      </c>
      <c r="N18" s="119"/>
      <c r="O18" s="4"/>
      <c r="P18" s="4"/>
      <c r="Q18" s="4"/>
      <c r="R18" s="4"/>
      <c r="S18" s="4"/>
      <c r="T18" s="4"/>
      <c r="U18" s="4"/>
      <c r="V18" s="4"/>
      <c r="W18" s="4"/>
    </row>
    <row r="19" spans="1:23" s="113" customFormat="1">
      <c r="A19" s="115" t="s">
        <v>35</v>
      </c>
      <c r="B19" s="6">
        <v>0</v>
      </c>
      <c r="C19" s="6">
        <v>0</v>
      </c>
      <c r="D19" s="6">
        <v>0</v>
      </c>
      <c r="E19" s="6">
        <v>0</v>
      </c>
      <c r="F19" s="6">
        <v>0</v>
      </c>
      <c r="G19" s="6">
        <v>0</v>
      </c>
      <c r="H19" s="6">
        <v>0</v>
      </c>
      <c r="I19" s="6">
        <v>0</v>
      </c>
      <c r="J19" s="6">
        <v>0</v>
      </c>
      <c r="K19" s="44">
        <f t="shared" si="0"/>
        <v>0</v>
      </c>
      <c r="N19" s="119"/>
      <c r="O19" s="4"/>
      <c r="P19" s="4"/>
      <c r="Q19" s="4"/>
      <c r="R19" s="4"/>
      <c r="S19" s="4"/>
      <c r="T19" s="4"/>
      <c r="U19" s="4"/>
      <c r="V19" s="4"/>
      <c r="W19" s="4"/>
    </row>
    <row r="20" spans="1:23" s="113" customFormat="1" ht="12.75" customHeight="1">
      <c r="A20" s="115" t="s">
        <v>36</v>
      </c>
      <c r="B20" s="6">
        <v>0</v>
      </c>
      <c r="C20" s="6">
        <v>0</v>
      </c>
      <c r="D20" s="6">
        <v>0</v>
      </c>
      <c r="E20" s="6">
        <v>0</v>
      </c>
      <c r="F20" s="6">
        <v>0</v>
      </c>
      <c r="G20" s="6">
        <v>0</v>
      </c>
      <c r="H20" s="6">
        <v>1</v>
      </c>
      <c r="I20" s="6">
        <v>0</v>
      </c>
      <c r="J20" s="6">
        <v>0</v>
      </c>
      <c r="K20" s="44">
        <f t="shared" si="0"/>
        <v>1</v>
      </c>
    </row>
    <row r="21" spans="1:23" s="113" customFormat="1" ht="13.5" thickBot="1">
      <c r="A21" s="68" t="s">
        <v>169</v>
      </c>
      <c r="B21" s="42">
        <f>SUM(B11:B20)</f>
        <v>4</v>
      </c>
      <c r="C21" s="42">
        <f>SUM(C11:C20)</f>
        <v>6</v>
      </c>
      <c r="D21" s="42">
        <f t="shared" ref="D21:J21" si="1">SUM(D11:D20)</f>
        <v>6</v>
      </c>
      <c r="E21" s="42">
        <f t="shared" si="1"/>
        <v>10</v>
      </c>
      <c r="F21" s="42">
        <f t="shared" si="1"/>
        <v>12</v>
      </c>
      <c r="G21" s="42">
        <f t="shared" si="1"/>
        <v>6</v>
      </c>
      <c r="H21" s="42">
        <f t="shared" si="1"/>
        <v>5</v>
      </c>
      <c r="I21" s="42">
        <f t="shared" si="1"/>
        <v>11</v>
      </c>
      <c r="J21" s="42">
        <f t="shared" si="1"/>
        <v>5</v>
      </c>
      <c r="K21" s="30">
        <f>SUM(K11:K20)</f>
        <v>65</v>
      </c>
    </row>
    <row r="22" spans="1:23" s="34" customFormat="1" ht="14.25">
      <c r="A22" s="73"/>
      <c r="B22" s="74"/>
      <c r="C22" s="74"/>
      <c r="D22" s="74"/>
      <c r="E22" s="74"/>
      <c r="F22" s="74"/>
      <c r="G22" s="74"/>
      <c r="H22" s="74"/>
      <c r="I22" s="74"/>
      <c r="J22" s="74"/>
      <c r="K22" s="74"/>
    </row>
    <row r="23" spans="1:23" s="34" customFormat="1" ht="15" thickBot="1">
      <c r="A23" s="73"/>
      <c r="B23" s="74"/>
      <c r="C23" s="74"/>
      <c r="D23" s="74"/>
      <c r="E23" s="74"/>
      <c r="F23" s="74"/>
      <c r="G23" s="74"/>
      <c r="H23" s="74"/>
      <c r="I23" s="74"/>
      <c r="J23" s="74"/>
      <c r="K23" s="74"/>
    </row>
    <row r="24" spans="1:23" s="113" customFormat="1" ht="13.5" thickBot="1">
      <c r="A24" s="264" t="s">
        <v>465</v>
      </c>
      <c r="B24" s="265" t="s">
        <v>464</v>
      </c>
      <c r="C24" s="265" t="s">
        <v>464</v>
      </c>
      <c r="D24" s="265" t="s">
        <v>464</v>
      </c>
      <c r="E24" s="265" t="s">
        <v>464</v>
      </c>
      <c r="F24" s="265" t="s">
        <v>464</v>
      </c>
      <c r="G24" s="265" t="s">
        <v>464</v>
      </c>
      <c r="H24" s="265" t="s">
        <v>464</v>
      </c>
      <c r="I24" s="265" t="s">
        <v>464</v>
      </c>
      <c r="J24" s="265" t="s">
        <v>464</v>
      </c>
      <c r="K24" s="266" t="s">
        <v>464</v>
      </c>
    </row>
    <row r="25" spans="1:23" s="113" customFormat="1" ht="50.25" customHeight="1">
      <c r="A25" s="32" t="s">
        <v>2</v>
      </c>
      <c r="B25" s="65" t="s">
        <v>80</v>
      </c>
      <c r="C25" s="65" t="s">
        <v>81</v>
      </c>
      <c r="D25" s="65" t="s">
        <v>82</v>
      </c>
      <c r="E25" s="65" t="s">
        <v>83</v>
      </c>
      <c r="F25" s="65" t="s">
        <v>84</v>
      </c>
      <c r="G25" s="65" t="s">
        <v>85</v>
      </c>
      <c r="H25" s="65" t="s">
        <v>86</v>
      </c>
      <c r="I25" s="65" t="s">
        <v>10</v>
      </c>
      <c r="J25" s="65" t="s">
        <v>87</v>
      </c>
      <c r="K25" s="16" t="s">
        <v>4</v>
      </c>
    </row>
    <row r="26" spans="1:23" s="113" customFormat="1">
      <c r="A26" s="115" t="s">
        <v>27</v>
      </c>
      <c r="B26" s="6">
        <v>0</v>
      </c>
      <c r="C26" s="6">
        <v>1</v>
      </c>
      <c r="D26" s="6">
        <v>0</v>
      </c>
      <c r="E26" s="6">
        <v>4</v>
      </c>
      <c r="F26" s="6">
        <v>1</v>
      </c>
      <c r="G26" s="6">
        <v>1</v>
      </c>
      <c r="H26" s="6">
        <v>0</v>
      </c>
      <c r="I26" s="6">
        <v>1</v>
      </c>
      <c r="J26" s="6">
        <v>0</v>
      </c>
      <c r="K26" s="44">
        <f>SUM(B26:J26)</f>
        <v>8</v>
      </c>
    </row>
    <row r="27" spans="1:23" s="113" customFormat="1" ht="12.75" customHeight="1">
      <c r="A27" s="116" t="s">
        <v>174</v>
      </c>
      <c r="B27" s="6">
        <v>0</v>
      </c>
      <c r="C27" s="6">
        <v>0</v>
      </c>
      <c r="D27" s="6">
        <v>1</v>
      </c>
      <c r="E27" s="6">
        <v>6</v>
      </c>
      <c r="F27" s="6">
        <v>3</v>
      </c>
      <c r="G27" s="6">
        <v>5</v>
      </c>
      <c r="H27" s="6">
        <v>1</v>
      </c>
      <c r="I27" s="6">
        <v>4</v>
      </c>
      <c r="J27" s="6">
        <v>1</v>
      </c>
      <c r="K27" s="44">
        <f t="shared" ref="K27:K35" si="2">SUM(B27:J27)</f>
        <v>21</v>
      </c>
    </row>
    <row r="28" spans="1:23" s="113" customFormat="1" ht="12.75" customHeight="1">
      <c r="A28" s="116" t="s">
        <v>175</v>
      </c>
      <c r="B28" s="6">
        <v>0</v>
      </c>
      <c r="C28" s="6">
        <v>2</v>
      </c>
      <c r="D28" s="6">
        <v>3</v>
      </c>
      <c r="E28" s="6">
        <v>5</v>
      </c>
      <c r="F28" s="6">
        <v>5</v>
      </c>
      <c r="G28" s="6">
        <v>3</v>
      </c>
      <c r="H28" s="6">
        <v>0</v>
      </c>
      <c r="I28" s="6">
        <v>2</v>
      </c>
      <c r="J28" s="6">
        <v>1</v>
      </c>
      <c r="K28" s="44">
        <f t="shared" si="2"/>
        <v>21</v>
      </c>
    </row>
    <row r="29" spans="1:23" s="113" customFormat="1">
      <c r="A29" s="115" t="s">
        <v>30</v>
      </c>
      <c r="B29" s="6">
        <v>0</v>
      </c>
      <c r="C29" s="6">
        <v>0</v>
      </c>
      <c r="D29" s="6">
        <v>0</v>
      </c>
      <c r="E29" s="6">
        <v>2</v>
      </c>
      <c r="F29" s="6">
        <v>0</v>
      </c>
      <c r="G29" s="6">
        <v>0</v>
      </c>
      <c r="H29" s="6">
        <v>2</v>
      </c>
      <c r="I29" s="6">
        <v>1</v>
      </c>
      <c r="J29" s="6">
        <v>0</v>
      </c>
      <c r="K29" s="44">
        <f t="shared" si="2"/>
        <v>5</v>
      </c>
    </row>
    <row r="30" spans="1:23" s="113" customFormat="1" ht="12.75" customHeight="1">
      <c r="A30" s="115" t="s">
        <v>31</v>
      </c>
      <c r="B30" s="6">
        <v>2</v>
      </c>
      <c r="C30" s="6">
        <v>0</v>
      </c>
      <c r="D30" s="6">
        <v>0</v>
      </c>
      <c r="E30" s="6">
        <v>0</v>
      </c>
      <c r="F30" s="6">
        <v>0</v>
      </c>
      <c r="G30" s="6">
        <v>0</v>
      </c>
      <c r="H30" s="6">
        <v>1</v>
      </c>
      <c r="I30" s="6">
        <v>2</v>
      </c>
      <c r="J30" s="6">
        <v>1</v>
      </c>
      <c r="K30" s="44">
        <f t="shared" si="2"/>
        <v>6</v>
      </c>
    </row>
    <row r="31" spans="1:23" s="113" customFormat="1">
      <c r="A31" s="115" t="s">
        <v>32</v>
      </c>
      <c r="B31" s="6">
        <v>0</v>
      </c>
      <c r="C31" s="6">
        <v>1</v>
      </c>
      <c r="D31" s="6">
        <v>0</v>
      </c>
      <c r="E31" s="6">
        <v>0</v>
      </c>
      <c r="F31" s="6">
        <v>0</v>
      </c>
      <c r="G31" s="6">
        <v>0</v>
      </c>
      <c r="H31" s="6">
        <v>0</v>
      </c>
      <c r="I31" s="6">
        <v>1</v>
      </c>
      <c r="J31" s="6">
        <v>0</v>
      </c>
      <c r="K31" s="44">
        <f t="shared" si="2"/>
        <v>2</v>
      </c>
    </row>
    <row r="32" spans="1:23" s="113" customFormat="1" ht="12.75" customHeight="1">
      <c r="A32" s="115" t="s">
        <v>33</v>
      </c>
      <c r="B32" s="6">
        <v>1</v>
      </c>
      <c r="C32" s="6">
        <v>0</v>
      </c>
      <c r="D32" s="6">
        <v>0</v>
      </c>
      <c r="E32" s="6">
        <v>1</v>
      </c>
      <c r="F32" s="6">
        <v>1</v>
      </c>
      <c r="G32" s="6">
        <v>0</v>
      </c>
      <c r="H32" s="6">
        <v>0</v>
      </c>
      <c r="I32" s="6">
        <v>0</v>
      </c>
      <c r="J32" s="6">
        <v>0</v>
      </c>
      <c r="K32" s="44">
        <f t="shared" si="2"/>
        <v>3</v>
      </c>
    </row>
    <row r="33" spans="1:23" s="113" customFormat="1" ht="12.75" customHeight="1">
      <c r="A33" s="115" t="s">
        <v>34</v>
      </c>
      <c r="B33" s="6">
        <v>0</v>
      </c>
      <c r="C33" s="6">
        <v>0</v>
      </c>
      <c r="D33" s="6">
        <v>0</v>
      </c>
      <c r="E33" s="6">
        <v>0</v>
      </c>
      <c r="F33" s="6">
        <v>0</v>
      </c>
      <c r="G33" s="6">
        <v>0</v>
      </c>
      <c r="H33" s="6">
        <v>1</v>
      </c>
      <c r="I33" s="6">
        <v>0</v>
      </c>
      <c r="J33" s="6">
        <v>0</v>
      </c>
      <c r="K33" s="44">
        <f t="shared" si="2"/>
        <v>1</v>
      </c>
      <c r="N33" s="119"/>
      <c r="O33" s="4"/>
      <c r="P33" s="4"/>
      <c r="Q33" s="4"/>
      <c r="R33" s="4"/>
      <c r="S33" s="4"/>
      <c r="T33" s="4"/>
      <c r="U33" s="4"/>
      <c r="V33" s="4"/>
      <c r="W33" s="4"/>
    </row>
    <row r="34" spans="1:23" s="113" customFormat="1">
      <c r="A34" s="115" t="s">
        <v>35</v>
      </c>
      <c r="B34" s="6">
        <v>0</v>
      </c>
      <c r="C34" s="6">
        <v>0</v>
      </c>
      <c r="D34" s="6">
        <v>0</v>
      </c>
      <c r="E34" s="6">
        <v>1</v>
      </c>
      <c r="F34" s="6">
        <v>0</v>
      </c>
      <c r="G34" s="6">
        <v>0</v>
      </c>
      <c r="H34" s="6">
        <v>0</v>
      </c>
      <c r="I34" s="6">
        <v>0</v>
      </c>
      <c r="J34" s="6">
        <v>0</v>
      </c>
      <c r="K34" s="44">
        <f t="shared" si="2"/>
        <v>1</v>
      </c>
      <c r="N34" s="119"/>
      <c r="O34" s="4"/>
      <c r="P34" s="4"/>
      <c r="Q34" s="4"/>
      <c r="R34" s="4"/>
      <c r="S34" s="4"/>
      <c r="T34" s="4"/>
      <c r="U34" s="4"/>
      <c r="V34" s="4"/>
      <c r="W34" s="4"/>
    </row>
    <row r="35" spans="1:23" s="113" customFormat="1" ht="12.75" customHeight="1">
      <c r="A35" s="115" t="s">
        <v>36</v>
      </c>
      <c r="B35" s="6">
        <v>1</v>
      </c>
      <c r="C35" s="6">
        <v>0</v>
      </c>
      <c r="D35" s="6">
        <v>0</v>
      </c>
      <c r="E35" s="6">
        <v>0</v>
      </c>
      <c r="F35" s="6">
        <v>0</v>
      </c>
      <c r="G35" s="6">
        <v>0</v>
      </c>
      <c r="H35" s="6">
        <v>0</v>
      </c>
      <c r="I35" s="6">
        <v>0</v>
      </c>
      <c r="J35" s="6">
        <v>0</v>
      </c>
      <c r="K35" s="44">
        <f t="shared" si="2"/>
        <v>1</v>
      </c>
    </row>
    <row r="36" spans="1:23" s="113" customFormat="1" ht="13.5" thickBot="1">
      <c r="A36" s="68" t="s">
        <v>169</v>
      </c>
      <c r="B36" s="42">
        <f>SUM(B26:B35)</f>
        <v>4</v>
      </c>
      <c r="C36" s="42">
        <f>SUM(C26:C35)</f>
        <v>4</v>
      </c>
      <c r="D36" s="42">
        <f t="shared" ref="D36:J36" si="3">SUM(D26:D35)</f>
        <v>4</v>
      </c>
      <c r="E36" s="42">
        <f t="shared" si="3"/>
        <v>19</v>
      </c>
      <c r="F36" s="42">
        <f t="shared" si="3"/>
        <v>10</v>
      </c>
      <c r="G36" s="42">
        <f t="shared" si="3"/>
        <v>9</v>
      </c>
      <c r="H36" s="42">
        <f t="shared" si="3"/>
        <v>5</v>
      </c>
      <c r="I36" s="42">
        <f t="shared" si="3"/>
        <v>11</v>
      </c>
      <c r="J36" s="42">
        <f t="shared" si="3"/>
        <v>3</v>
      </c>
      <c r="K36" s="30">
        <f>SUM(K26:K35)</f>
        <v>69</v>
      </c>
    </row>
    <row r="37" spans="1:23" s="34" customFormat="1" ht="14.25">
      <c r="A37" s="73"/>
      <c r="B37" s="74"/>
      <c r="C37" s="74"/>
      <c r="D37" s="74"/>
      <c r="E37" s="74"/>
      <c r="F37" s="74"/>
      <c r="G37" s="74"/>
      <c r="H37" s="74"/>
      <c r="I37" s="74"/>
      <c r="J37" s="74"/>
      <c r="K37" s="74"/>
    </row>
    <row r="38" spans="1:23" s="34" customFormat="1" ht="15" thickBot="1">
      <c r="A38" s="73"/>
      <c r="B38" s="74"/>
      <c r="C38" s="74"/>
      <c r="D38" s="74"/>
      <c r="E38" s="74"/>
      <c r="F38" s="74"/>
      <c r="G38" s="74"/>
      <c r="H38" s="74"/>
      <c r="I38" s="74"/>
      <c r="J38" s="74"/>
      <c r="K38" s="74"/>
    </row>
    <row r="39" spans="1:23" s="113" customFormat="1" ht="13.5" thickBot="1">
      <c r="A39" s="264" t="s">
        <v>466</v>
      </c>
      <c r="B39" s="265" t="s">
        <v>464</v>
      </c>
      <c r="C39" s="265" t="s">
        <v>464</v>
      </c>
      <c r="D39" s="265" t="s">
        <v>464</v>
      </c>
      <c r="E39" s="265" t="s">
        <v>464</v>
      </c>
      <c r="F39" s="265" t="s">
        <v>464</v>
      </c>
      <c r="G39" s="265" t="s">
        <v>464</v>
      </c>
      <c r="H39" s="265" t="s">
        <v>464</v>
      </c>
      <c r="I39" s="265" t="s">
        <v>464</v>
      </c>
      <c r="J39" s="265" t="s">
        <v>464</v>
      </c>
      <c r="K39" s="266" t="s">
        <v>464</v>
      </c>
    </row>
    <row r="40" spans="1:23" s="113" customFormat="1" ht="50.25" customHeight="1">
      <c r="A40" s="32" t="s">
        <v>2</v>
      </c>
      <c r="B40" s="65" t="s">
        <v>80</v>
      </c>
      <c r="C40" s="65" t="s">
        <v>81</v>
      </c>
      <c r="D40" s="65" t="s">
        <v>82</v>
      </c>
      <c r="E40" s="65" t="s">
        <v>83</v>
      </c>
      <c r="F40" s="65" t="s">
        <v>84</v>
      </c>
      <c r="G40" s="65" t="s">
        <v>85</v>
      </c>
      <c r="H40" s="65" t="s">
        <v>86</v>
      </c>
      <c r="I40" s="65" t="s">
        <v>10</v>
      </c>
      <c r="J40" s="65" t="s">
        <v>87</v>
      </c>
      <c r="K40" s="16" t="s">
        <v>4</v>
      </c>
    </row>
    <row r="41" spans="1:23" s="113" customFormat="1">
      <c r="A41" s="115" t="s">
        <v>27</v>
      </c>
      <c r="B41" s="6">
        <v>1</v>
      </c>
      <c r="C41" s="6">
        <v>5</v>
      </c>
      <c r="D41" s="6">
        <v>2</v>
      </c>
      <c r="E41" s="6">
        <v>0</v>
      </c>
      <c r="F41" s="6">
        <v>1</v>
      </c>
      <c r="G41" s="6">
        <v>0</v>
      </c>
      <c r="H41" s="6">
        <v>1</v>
      </c>
      <c r="I41" s="6">
        <v>5</v>
      </c>
      <c r="J41" s="6">
        <v>2</v>
      </c>
      <c r="K41" s="44">
        <f>SUM(B41:J41)</f>
        <v>17</v>
      </c>
    </row>
    <row r="42" spans="1:23" s="113" customFormat="1" ht="12.75" customHeight="1">
      <c r="A42" s="116" t="s">
        <v>174</v>
      </c>
      <c r="B42" s="6">
        <v>1</v>
      </c>
      <c r="C42" s="6">
        <v>1</v>
      </c>
      <c r="D42" s="6">
        <v>2</v>
      </c>
      <c r="E42" s="6">
        <v>6</v>
      </c>
      <c r="F42" s="6">
        <v>7</v>
      </c>
      <c r="G42" s="6">
        <v>7</v>
      </c>
      <c r="H42" s="6">
        <v>8</v>
      </c>
      <c r="I42" s="6">
        <v>13</v>
      </c>
      <c r="J42" s="6">
        <v>2</v>
      </c>
      <c r="K42" s="44">
        <f t="shared" ref="K42:K50" si="4">SUM(B42:J42)</f>
        <v>47</v>
      </c>
    </row>
    <row r="43" spans="1:23" s="113" customFormat="1" ht="12.75" customHeight="1">
      <c r="A43" s="116" t="s">
        <v>175</v>
      </c>
      <c r="B43" s="6">
        <v>0</v>
      </c>
      <c r="C43" s="6">
        <v>2</v>
      </c>
      <c r="D43" s="6">
        <v>4</v>
      </c>
      <c r="E43" s="6">
        <v>5</v>
      </c>
      <c r="F43" s="6">
        <v>7</v>
      </c>
      <c r="G43" s="6">
        <v>2</v>
      </c>
      <c r="H43" s="6">
        <v>1</v>
      </c>
      <c r="I43" s="6">
        <v>1</v>
      </c>
      <c r="J43" s="6">
        <v>1</v>
      </c>
      <c r="K43" s="44">
        <f t="shared" si="4"/>
        <v>23</v>
      </c>
    </row>
    <row r="44" spans="1:23" s="113" customFormat="1">
      <c r="A44" s="115" t="s">
        <v>30</v>
      </c>
      <c r="B44" s="6">
        <v>2</v>
      </c>
      <c r="C44" s="6">
        <v>0</v>
      </c>
      <c r="D44" s="6">
        <v>2</v>
      </c>
      <c r="E44" s="6">
        <v>0</v>
      </c>
      <c r="F44" s="6">
        <v>0</v>
      </c>
      <c r="G44" s="6">
        <v>0</v>
      </c>
      <c r="H44" s="6">
        <v>3</v>
      </c>
      <c r="I44" s="6">
        <v>1</v>
      </c>
      <c r="J44" s="6">
        <v>0</v>
      </c>
      <c r="K44" s="44">
        <f t="shared" si="4"/>
        <v>8</v>
      </c>
    </row>
    <row r="45" spans="1:23" s="113" customFormat="1" ht="12.75" customHeight="1">
      <c r="A45" s="115" t="s">
        <v>31</v>
      </c>
      <c r="B45" s="6">
        <v>5</v>
      </c>
      <c r="C45" s="6">
        <v>0</v>
      </c>
      <c r="D45" s="6">
        <v>0</v>
      </c>
      <c r="E45" s="6">
        <v>0</v>
      </c>
      <c r="F45" s="6">
        <v>1</v>
      </c>
      <c r="G45" s="6">
        <v>0</v>
      </c>
      <c r="H45" s="6">
        <v>1</v>
      </c>
      <c r="I45" s="6">
        <v>1</v>
      </c>
      <c r="J45" s="6">
        <v>0</v>
      </c>
      <c r="K45" s="44">
        <f t="shared" si="4"/>
        <v>8</v>
      </c>
    </row>
    <row r="46" spans="1:23" s="113" customFormat="1">
      <c r="A46" s="115" t="s">
        <v>32</v>
      </c>
      <c r="B46" s="6">
        <v>0</v>
      </c>
      <c r="C46" s="6">
        <v>0</v>
      </c>
      <c r="D46" s="6">
        <v>0</v>
      </c>
      <c r="E46" s="6">
        <v>0</v>
      </c>
      <c r="F46" s="6">
        <v>2</v>
      </c>
      <c r="G46" s="6">
        <v>0</v>
      </c>
      <c r="H46" s="6">
        <v>0</v>
      </c>
      <c r="I46" s="6">
        <v>1</v>
      </c>
      <c r="J46" s="6">
        <v>0</v>
      </c>
      <c r="K46" s="44">
        <f t="shared" si="4"/>
        <v>3</v>
      </c>
    </row>
    <row r="47" spans="1:23" s="113" customFormat="1" ht="12.75" customHeight="1">
      <c r="A47" s="115" t="s">
        <v>33</v>
      </c>
      <c r="B47" s="6">
        <v>0</v>
      </c>
      <c r="C47" s="6">
        <v>0</v>
      </c>
      <c r="D47" s="6">
        <v>0</v>
      </c>
      <c r="E47" s="6">
        <v>0</v>
      </c>
      <c r="F47" s="6">
        <v>0</v>
      </c>
      <c r="G47" s="6">
        <v>2</v>
      </c>
      <c r="H47" s="6">
        <v>0</v>
      </c>
      <c r="I47" s="6">
        <v>0</v>
      </c>
      <c r="J47" s="6">
        <v>0</v>
      </c>
      <c r="K47" s="44">
        <f t="shared" si="4"/>
        <v>2</v>
      </c>
    </row>
    <row r="48" spans="1:23" s="113" customFormat="1" ht="12.75" customHeight="1">
      <c r="A48" s="115" t="s">
        <v>34</v>
      </c>
      <c r="B48" s="6">
        <v>1</v>
      </c>
      <c r="C48" s="6">
        <v>0</v>
      </c>
      <c r="D48" s="6">
        <v>0</v>
      </c>
      <c r="E48" s="6">
        <v>0</v>
      </c>
      <c r="F48" s="6">
        <v>0</v>
      </c>
      <c r="G48" s="6">
        <v>1</v>
      </c>
      <c r="H48" s="6">
        <v>0</v>
      </c>
      <c r="I48" s="6">
        <v>0</v>
      </c>
      <c r="J48" s="6">
        <v>0</v>
      </c>
      <c r="K48" s="44">
        <f t="shared" si="4"/>
        <v>2</v>
      </c>
      <c r="N48" s="119"/>
      <c r="O48" s="4"/>
      <c r="P48" s="4"/>
      <c r="Q48" s="4"/>
      <c r="R48" s="4"/>
      <c r="S48" s="4"/>
      <c r="T48" s="4"/>
      <c r="U48" s="4"/>
      <c r="V48" s="4"/>
      <c r="W48" s="4"/>
    </row>
    <row r="49" spans="1:23" s="113" customFormat="1">
      <c r="A49" s="115" t="s">
        <v>35</v>
      </c>
      <c r="B49" s="6">
        <v>0</v>
      </c>
      <c r="C49" s="6">
        <v>0</v>
      </c>
      <c r="D49" s="6">
        <v>0</v>
      </c>
      <c r="E49" s="6">
        <v>0</v>
      </c>
      <c r="F49" s="6">
        <v>0</v>
      </c>
      <c r="G49" s="6">
        <v>0</v>
      </c>
      <c r="H49" s="6">
        <v>0</v>
      </c>
      <c r="I49" s="6">
        <v>1</v>
      </c>
      <c r="J49" s="6">
        <v>0</v>
      </c>
      <c r="K49" s="44">
        <f t="shared" si="4"/>
        <v>1</v>
      </c>
      <c r="N49" s="119"/>
      <c r="O49" s="4"/>
      <c r="P49" s="4"/>
      <c r="Q49" s="4"/>
      <c r="R49" s="4"/>
      <c r="S49" s="4"/>
      <c r="T49" s="4"/>
      <c r="U49" s="4"/>
      <c r="V49" s="4"/>
      <c r="W49" s="4"/>
    </row>
    <row r="50" spans="1:23" s="113" customFormat="1" ht="12.75" customHeight="1">
      <c r="A50" s="115" t="s">
        <v>36</v>
      </c>
      <c r="B50" s="6">
        <v>1</v>
      </c>
      <c r="C50" s="6">
        <v>0</v>
      </c>
      <c r="D50" s="6">
        <v>0</v>
      </c>
      <c r="E50" s="6">
        <v>0</v>
      </c>
      <c r="F50" s="6">
        <v>0</v>
      </c>
      <c r="G50" s="6">
        <v>2</v>
      </c>
      <c r="H50" s="6">
        <v>1</v>
      </c>
      <c r="I50" s="6">
        <v>1</v>
      </c>
      <c r="J50" s="6">
        <v>2</v>
      </c>
      <c r="K50" s="44">
        <f t="shared" si="4"/>
        <v>7</v>
      </c>
    </row>
    <row r="51" spans="1:23" s="113" customFormat="1" ht="13.5" thickBot="1">
      <c r="A51" s="68" t="s">
        <v>169</v>
      </c>
      <c r="B51" s="42">
        <f>SUM(B41:B50)</f>
        <v>11</v>
      </c>
      <c r="C51" s="42">
        <f>SUM(C41:C50)</f>
        <v>8</v>
      </c>
      <c r="D51" s="42">
        <f t="shared" ref="D51:J51" si="5">SUM(D41:D50)</f>
        <v>10</v>
      </c>
      <c r="E51" s="42">
        <f t="shared" si="5"/>
        <v>11</v>
      </c>
      <c r="F51" s="42">
        <f t="shared" si="5"/>
        <v>18</v>
      </c>
      <c r="G51" s="42">
        <f t="shared" si="5"/>
        <v>14</v>
      </c>
      <c r="H51" s="42">
        <f t="shared" si="5"/>
        <v>15</v>
      </c>
      <c r="I51" s="42">
        <f t="shared" si="5"/>
        <v>24</v>
      </c>
      <c r="J51" s="42">
        <f t="shared" si="5"/>
        <v>7</v>
      </c>
      <c r="K51" s="30">
        <f>SUM(K41:K50)</f>
        <v>118</v>
      </c>
    </row>
    <row r="52" spans="1:23" s="113" customFormat="1"/>
    <row r="53" spans="1:23" s="113" customFormat="1" ht="13.5" thickBot="1"/>
    <row r="54" spans="1:23" s="113" customFormat="1" ht="13.5" thickBot="1">
      <c r="A54" s="264" t="s">
        <v>467</v>
      </c>
      <c r="B54" s="276"/>
      <c r="C54" s="276"/>
      <c r="D54" s="276"/>
      <c r="E54" s="276"/>
      <c r="F54" s="276"/>
      <c r="G54" s="276"/>
      <c r="H54" s="276"/>
      <c r="I54" s="276"/>
      <c r="J54" s="276"/>
      <c r="K54" s="276"/>
      <c r="L54" s="277"/>
    </row>
    <row r="55" spans="1:23" s="113" customFormat="1" ht="50.25" customHeight="1">
      <c r="A55" s="32" t="s">
        <v>2</v>
      </c>
      <c r="B55" s="65" t="s">
        <v>218</v>
      </c>
      <c r="C55" s="65" t="s">
        <v>80</v>
      </c>
      <c r="D55" s="65" t="s">
        <v>81</v>
      </c>
      <c r="E55" s="65" t="s">
        <v>82</v>
      </c>
      <c r="F55" s="65" t="s">
        <v>83</v>
      </c>
      <c r="G55" s="65" t="s">
        <v>84</v>
      </c>
      <c r="H55" s="65" t="s">
        <v>85</v>
      </c>
      <c r="I55" s="65" t="s">
        <v>86</v>
      </c>
      <c r="J55" s="65" t="s">
        <v>10</v>
      </c>
      <c r="K55" s="65" t="s">
        <v>87</v>
      </c>
      <c r="L55" s="16" t="s">
        <v>4</v>
      </c>
    </row>
    <row r="56" spans="1:23" s="113" customFormat="1">
      <c r="A56" s="115" t="s">
        <v>27</v>
      </c>
      <c r="B56" s="105">
        <v>1</v>
      </c>
      <c r="C56" s="105">
        <v>0</v>
      </c>
      <c r="D56" s="105">
        <v>0</v>
      </c>
      <c r="E56" s="105">
        <v>0</v>
      </c>
      <c r="F56" s="105">
        <v>0</v>
      </c>
      <c r="G56" s="105">
        <v>0</v>
      </c>
      <c r="H56" s="105">
        <v>2</v>
      </c>
      <c r="I56" s="105">
        <v>0</v>
      </c>
      <c r="J56" s="105">
        <v>2</v>
      </c>
      <c r="K56" s="105">
        <v>0</v>
      </c>
      <c r="L56" s="44">
        <f>SUM(B56:K56)</f>
        <v>5</v>
      </c>
    </row>
    <row r="57" spans="1:23" s="113" customFormat="1" ht="12.75" customHeight="1">
      <c r="A57" s="116" t="s">
        <v>174</v>
      </c>
      <c r="B57" s="105">
        <v>10</v>
      </c>
      <c r="C57" s="105">
        <v>0</v>
      </c>
      <c r="D57" s="105">
        <v>0</v>
      </c>
      <c r="E57" s="105">
        <v>1</v>
      </c>
      <c r="F57" s="105">
        <v>2</v>
      </c>
      <c r="G57" s="105">
        <v>4</v>
      </c>
      <c r="H57" s="105">
        <v>4</v>
      </c>
      <c r="I57" s="105">
        <v>4</v>
      </c>
      <c r="J57" s="105">
        <v>5</v>
      </c>
      <c r="K57" s="105">
        <v>1</v>
      </c>
      <c r="L57" s="44">
        <f t="shared" ref="L57:L65" si="6">SUM(B57:K57)</f>
        <v>31</v>
      </c>
    </row>
    <row r="58" spans="1:23" s="113" customFormat="1" ht="12.75" customHeight="1">
      <c r="A58" s="116" t="s">
        <v>175</v>
      </c>
      <c r="B58" s="105">
        <v>3</v>
      </c>
      <c r="C58" s="105">
        <v>0</v>
      </c>
      <c r="D58" s="105">
        <v>0</v>
      </c>
      <c r="E58" s="105">
        <v>2</v>
      </c>
      <c r="F58" s="105">
        <v>4</v>
      </c>
      <c r="G58" s="105">
        <v>5</v>
      </c>
      <c r="H58" s="105">
        <v>4</v>
      </c>
      <c r="I58" s="105">
        <v>1</v>
      </c>
      <c r="J58" s="105">
        <v>0</v>
      </c>
      <c r="K58" s="105">
        <v>0</v>
      </c>
      <c r="L58" s="44">
        <f t="shared" si="6"/>
        <v>19</v>
      </c>
    </row>
    <row r="59" spans="1:23" s="113" customFormat="1">
      <c r="A59" s="115" t="s">
        <v>30</v>
      </c>
      <c r="B59" s="105">
        <v>0</v>
      </c>
      <c r="C59" s="105">
        <v>0</v>
      </c>
      <c r="D59" s="105">
        <v>0</v>
      </c>
      <c r="E59" s="105">
        <v>0</v>
      </c>
      <c r="F59" s="105">
        <v>1</v>
      </c>
      <c r="G59" s="105">
        <v>0</v>
      </c>
      <c r="H59" s="105">
        <v>0</v>
      </c>
      <c r="I59" s="105">
        <v>1</v>
      </c>
      <c r="J59" s="105">
        <v>0</v>
      </c>
      <c r="K59" s="105">
        <v>0</v>
      </c>
      <c r="L59" s="44">
        <f t="shared" si="6"/>
        <v>2</v>
      </c>
    </row>
    <row r="60" spans="1:23" s="113" customFormat="1" ht="12.75" customHeight="1">
      <c r="A60" s="115" t="s">
        <v>31</v>
      </c>
      <c r="B60" s="105">
        <v>1</v>
      </c>
      <c r="C60" s="105">
        <v>0</v>
      </c>
      <c r="D60" s="105">
        <v>0</v>
      </c>
      <c r="E60" s="105">
        <v>0</v>
      </c>
      <c r="F60" s="105">
        <v>0</v>
      </c>
      <c r="G60" s="105">
        <v>0</v>
      </c>
      <c r="H60" s="105">
        <v>1</v>
      </c>
      <c r="I60" s="105">
        <v>3</v>
      </c>
      <c r="J60" s="105">
        <v>0</v>
      </c>
      <c r="K60" s="105">
        <v>0</v>
      </c>
      <c r="L60" s="44">
        <f t="shared" si="6"/>
        <v>5</v>
      </c>
    </row>
    <row r="61" spans="1:23" s="113" customFormat="1">
      <c r="A61" s="115" t="s">
        <v>32</v>
      </c>
      <c r="B61" s="105">
        <v>0</v>
      </c>
      <c r="C61" s="105">
        <v>0</v>
      </c>
      <c r="D61" s="105">
        <v>0</v>
      </c>
      <c r="E61" s="105">
        <v>0</v>
      </c>
      <c r="F61" s="105">
        <v>0</v>
      </c>
      <c r="G61" s="105">
        <v>0</v>
      </c>
      <c r="H61" s="105">
        <v>1</v>
      </c>
      <c r="I61" s="105">
        <v>0</v>
      </c>
      <c r="J61" s="105">
        <v>0</v>
      </c>
      <c r="K61" s="105">
        <v>1</v>
      </c>
      <c r="L61" s="44">
        <f t="shared" si="6"/>
        <v>2</v>
      </c>
    </row>
    <row r="62" spans="1:23" s="113" customFormat="1" ht="12.75" customHeight="1">
      <c r="A62" s="115" t="s">
        <v>33</v>
      </c>
      <c r="B62" s="105">
        <v>0</v>
      </c>
      <c r="C62" s="105">
        <v>0</v>
      </c>
      <c r="D62" s="105">
        <v>0</v>
      </c>
      <c r="E62" s="105">
        <v>0</v>
      </c>
      <c r="F62" s="105">
        <v>0</v>
      </c>
      <c r="G62" s="105">
        <v>0</v>
      </c>
      <c r="H62" s="105">
        <v>1</v>
      </c>
      <c r="I62" s="105">
        <v>0</v>
      </c>
      <c r="J62" s="105">
        <v>0</v>
      </c>
      <c r="K62" s="105">
        <v>0</v>
      </c>
      <c r="L62" s="44">
        <f t="shared" si="6"/>
        <v>1</v>
      </c>
    </row>
    <row r="63" spans="1:23" s="113" customFormat="1" ht="12.75" customHeight="1">
      <c r="A63" s="115" t="s">
        <v>34</v>
      </c>
      <c r="B63" s="105">
        <v>0</v>
      </c>
      <c r="C63" s="105">
        <v>0</v>
      </c>
      <c r="D63" s="105">
        <v>0</v>
      </c>
      <c r="E63" s="105">
        <v>0</v>
      </c>
      <c r="F63" s="105">
        <v>0</v>
      </c>
      <c r="G63" s="105">
        <v>1</v>
      </c>
      <c r="H63" s="105">
        <v>1</v>
      </c>
      <c r="I63" s="105">
        <v>0</v>
      </c>
      <c r="J63" s="105">
        <v>0</v>
      </c>
      <c r="K63" s="105">
        <v>0</v>
      </c>
      <c r="L63" s="44">
        <f t="shared" si="6"/>
        <v>2</v>
      </c>
      <c r="N63" s="119"/>
      <c r="O63" s="4"/>
      <c r="P63" s="4"/>
      <c r="Q63" s="4"/>
      <c r="R63" s="4"/>
      <c r="S63" s="4"/>
      <c r="T63" s="4"/>
      <c r="U63" s="4"/>
      <c r="V63" s="4"/>
      <c r="W63" s="4"/>
    </row>
    <row r="64" spans="1:23" s="113" customFormat="1">
      <c r="A64" s="115" t="s">
        <v>35</v>
      </c>
      <c r="B64" s="105">
        <v>0</v>
      </c>
      <c r="C64" s="105">
        <v>0</v>
      </c>
      <c r="D64" s="105">
        <v>0</v>
      </c>
      <c r="E64" s="105">
        <v>0</v>
      </c>
      <c r="F64" s="105">
        <v>0</v>
      </c>
      <c r="G64" s="105">
        <v>0</v>
      </c>
      <c r="H64" s="105">
        <v>0</v>
      </c>
      <c r="I64" s="105">
        <v>0</v>
      </c>
      <c r="J64" s="105">
        <v>0</v>
      </c>
      <c r="K64" s="105">
        <v>1</v>
      </c>
      <c r="L64" s="44">
        <f t="shared" si="6"/>
        <v>1</v>
      </c>
      <c r="N64" s="119"/>
      <c r="O64" s="4"/>
      <c r="P64" s="4"/>
      <c r="Q64" s="4"/>
      <c r="R64" s="4"/>
      <c r="S64" s="4"/>
      <c r="T64" s="4"/>
      <c r="U64" s="4"/>
      <c r="V64" s="4"/>
      <c r="W64" s="4"/>
    </row>
    <row r="65" spans="1:12" s="113" customFormat="1" ht="12.75" customHeight="1">
      <c r="A65" s="115" t="s">
        <v>36</v>
      </c>
      <c r="B65" s="105">
        <v>0</v>
      </c>
      <c r="C65" s="105">
        <v>1</v>
      </c>
      <c r="D65" s="105">
        <v>0</v>
      </c>
      <c r="E65" s="105">
        <v>0</v>
      </c>
      <c r="F65" s="105">
        <v>0</v>
      </c>
      <c r="G65" s="105">
        <v>0</v>
      </c>
      <c r="H65" s="105">
        <v>1</v>
      </c>
      <c r="I65" s="105">
        <v>0</v>
      </c>
      <c r="J65" s="105">
        <v>0</v>
      </c>
      <c r="K65" s="105">
        <v>0</v>
      </c>
      <c r="L65" s="44">
        <f t="shared" si="6"/>
        <v>2</v>
      </c>
    </row>
    <row r="66" spans="1:12" s="113" customFormat="1" ht="13.5" thickBot="1">
      <c r="A66" s="68" t="s">
        <v>169</v>
      </c>
      <c r="B66" s="42">
        <f>SUM(B56:B65)</f>
        <v>15</v>
      </c>
      <c r="C66" s="42">
        <f>SUM(C56:C65)</f>
        <v>1</v>
      </c>
      <c r="D66" s="42">
        <f>SUM(D56:D65)</f>
        <v>0</v>
      </c>
      <c r="E66" s="42">
        <f t="shared" ref="E66:K66" si="7">SUM(E56:E65)</f>
        <v>3</v>
      </c>
      <c r="F66" s="42">
        <f t="shared" si="7"/>
        <v>7</v>
      </c>
      <c r="G66" s="42">
        <f t="shared" si="7"/>
        <v>10</v>
      </c>
      <c r="H66" s="42">
        <f t="shared" si="7"/>
        <v>15</v>
      </c>
      <c r="I66" s="42">
        <f t="shared" si="7"/>
        <v>9</v>
      </c>
      <c r="J66" s="42">
        <f t="shared" si="7"/>
        <v>7</v>
      </c>
      <c r="K66" s="42">
        <f t="shared" si="7"/>
        <v>3</v>
      </c>
      <c r="L66" s="30">
        <f>SUM(L56:L65)</f>
        <v>70</v>
      </c>
    </row>
    <row r="67" spans="1:12" s="113" customFormat="1"/>
    <row r="68" spans="1:12" s="113" customFormat="1" ht="13.5" thickBot="1"/>
    <row r="69" spans="1:12" s="113" customFormat="1" ht="13.5" thickBot="1">
      <c r="A69" s="264" t="s">
        <v>746</v>
      </c>
      <c r="B69" s="276"/>
      <c r="C69" s="276"/>
      <c r="D69" s="276"/>
      <c r="E69" s="276"/>
      <c r="F69" s="276"/>
      <c r="G69" s="276"/>
      <c r="H69" s="276"/>
      <c r="I69" s="276"/>
      <c r="J69" s="276"/>
      <c r="K69" s="276"/>
      <c r="L69" s="277"/>
    </row>
    <row r="70" spans="1:12" s="113" customFormat="1" ht="50.25" customHeight="1">
      <c r="A70" s="32" t="s">
        <v>2</v>
      </c>
      <c r="B70" s="65" t="s">
        <v>218</v>
      </c>
      <c r="C70" s="65" t="s">
        <v>80</v>
      </c>
      <c r="D70" s="65" t="s">
        <v>81</v>
      </c>
      <c r="E70" s="65" t="s">
        <v>82</v>
      </c>
      <c r="F70" s="65" t="s">
        <v>83</v>
      </c>
      <c r="G70" s="65" t="s">
        <v>84</v>
      </c>
      <c r="H70" s="65" t="s">
        <v>85</v>
      </c>
      <c r="I70" s="65" t="s">
        <v>86</v>
      </c>
      <c r="J70" s="65" t="s">
        <v>10</v>
      </c>
      <c r="K70" s="65" t="s">
        <v>87</v>
      </c>
      <c r="L70" s="16" t="s">
        <v>4</v>
      </c>
    </row>
    <row r="71" spans="1:12" s="113" customFormat="1">
      <c r="A71" s="124" t="s">
        <v>734</v>
      </c>
      <c r="B71" s="314" t="s">
        <v>737</v>
      </c>
      <c r="C71" s="105">
        <v>4</v>
      </c>
      <c r="D71" s="105">
        <v>6</v>
      </c>
      <c r="E71" s="105">
        <v>6</v>
      </c>
      <c r="F71" s="105">
        <v>10</v>
      </c>
      <c r="G71" s="105">
        <v>12</v>
      </c>
      <c r="H71" s="105">
        <v>6</v>
      </c>
      <c r="I71" s="105">
        <v>5</v>
      </c>
      <c r="J71" s="105">
        <v>11</v>
      </c>
      <c r="K71" s="105">
        <v>5</v>
      </c>
      <c r="L71" s="44">
        <f>SUM(B71:K71)</f>
        <v>65</v>
      </c>
    </row>
    <row r="72" spans="1:12" s="113" customFormat="1" ht="12.75" customHeight="1">
      <c r="A72" s="124" t="s">
        <v>368</v>
      </c>
      <c r="B72" s="314" t="s">
        <v>737</v>
      </c>
      <c r="C72" s="105">
        <v>4</v>
      </c>
      <c r="D72" s="105">
        <v>4</v>
      </c>
      <c r="E72" s="105">
        <v>4</v>
      </c>
      <c r="F72" s="105">
        <v>19</v>
      </c>
      <c r="G72" s="105">
        <v>10</v>
      </c>
      <c r="H72" s="105">
        <v>9</v>
      </c>
      <c r="I72" s="105">
        <v>5</v>
      </c>
      <c r="J72" s="105">
        <v>11</v>
      </c>
      <c r="K72" s="105">
        <v>3</v>
      </c>
      <c r="L72" s="44">
        <f t="shared" ref="L72:L74" si="8">SUM(B72:K72)</f>
        <v>69</v>
      </c>
    </row>
    <row r="73" spans="1:12" s="113" customFormat="1" ht="12.75" customHeight="1">
      <c r="A73" s="124" t="s">
        <v>369</v>
      </c>
      <c r="B73" s="314" t="s">
        <v>737</v>
      </c>
      <c r="C73" s="105">
        <v>11</v>
      </c>
      <c r="D73" s="105">
        <v>8</v>
      </c>
      <c r="E73" s="105">
        <v>10</v>
      </c>
      <c r="F73" s="105">
        <v>11</v>
      </c>
      <c r="G73" s="105">
        <v>18</v>
      </c>
      <c r="H73" s="105">
        <v>14</v>
      </c>
      <c r="I73" s="105">
        <v>15</v>
      </c>
      <c r="J73" s="105">
        <v>24</v>
      </c>
      <c r="K73" s="105">
        <v>7</v>
      </c>
      <c r="L73" s="44">
        <f t="shared" si="8"/>
        <v>118</v>
      </c>
    </row>
    <row r="74" spans="1:12" s="113" customFormat="1">
      <c r="A74" s="124" t="s">
        <v>370</v>
      </c>
      <c r="B74" s="105">
        <v>15</v>
      </c>
      <c r="C74" s="105">
        <v>1</v>
      </c>
      <c r="D74" s="105">
        <v>0</v>
      </c>
      <c r="E74" s="105">
        <v>3</v>
      </c>
      <c r="F74" s="105">
        <v>7</v>
      </c>
      <c r="G74" s="105">
        <v>10</v>
      </c>
      <c r="H74" s="105">
        <v>15</v>
      </c>
      <c r="I74" s="105">
        <v>9</v>
      </c>
      <c r="J74" s="105">
        <v>7</v>
      </c>
      <c r="K74" s="105">
        <v>3</v>
      </c>
      <c r="L74" s="44">
        <f t="shared" si="8"/>
        <v>70</v>
      </c>
    </row>
    <row r="75" spans="1:12" s="113" customFormat="1" ht="13.5" thickBot="1">
      <c r="A75" s="68" t="s">
        <v>169</v>
      </c>
      <c r="B75" s="42">
        <f t="shared" ref="B75:L75" si="9">SUM(B71:B74)</f>
        <v>15</v>
      </c>
      <c r="C75" s="42">
        <f t="shared" si="9"/>
        <v>20</v>
      </c>
      <c r="D75" s="42">
        <f t="shared" si="9"/>
        <v>18</v>
      </c>
      <c r="E75" s="42">
        <f t="shared" si="9"/>
        <v>23</v>
      </c>
      <c r="F75" s="42">
        <f t="shared" si="9"/>
        <v>47</v>
      </c>
      <c r="G75" s="42">
        <f t="shared" si="9"/>
        <v>50</v>
      </c>
      <c r="H75" s="42">
        <f t="shared" si="9"/>
        <v>44</v>
      </c>
      <c r="I75" s="42">
        <f t="shared" si="9"/>
        <v>34</v>
      </c>
      <c r="J75" s="42">
        <f t="shared" si="9"/>
        <v>53</v>
      </c>
      <c r="K75" s="42">
        <f t="shared" si="9"/>
        <v>18</v>
      </c>
      <c r="L75" s="30">
        <f t="shared" si="9"/>
        <v>322</v>
      </c>
    </row>
    <row r="76" spans="1:12" s="34" customFormat="1">
      <c r="A76" s="177"/>
      <c r="B76" s="85"/>
      <c r="C76" s="85"/>
      <c r="D76" s="85"/>
      <c r="E76" s="85"/>
      <c r="F76" s="85"/>
      <c r="G76" s="85"/>
      <c r="H76" s="85"/>
      <c r="I76" s="85"/>
      <c r="J76" s="85"/>
      <c r="K76" s="85"/>
      <c r="L76" s="224"/>
    </row>
    <row r="77" spans="1:12" s="34" customFormat="1" ht="13.5" thickBot="1">
      <c r="A77" s="177"/>
      <c r="B77" s="85"/>
      <c r="C77" s="85"/>
      <c r="D77" s="85"/>
      <c r="E77" s="85"/>
      <c r="F77" s="85"/>
      <c r="G77" s="85"/>
      <c r="H77" s="85"/>
      <c r="I77" s="85"/>
      <c r="J77" s="85"/>
      <c r="K77" s="85"/>
      <c r="L77" s="224"/>
    </row>
    <row r="78" spans="1:12" s="113" customFormat="1" ht="13.5" thickBot="1">
      <c r="A78" s="264" t="s">
        <v>468</v>
      </c>
      <c r="B78" s="265" t="s">
        <v>88</v>
      </c>
      <c r="C78" s="265" t="s">
        <v>88</v>
      </c>
      <c r="D78" s="265" t="s">
        <v>88</v>
      </c>
      <c r="E78" s="265" t="s">
        <v>88</v>
      </c>
      <c r="F78" s="265" t="s">
        <v>88</v>
      </c>
      <c r="G78" s="265" t="s">
        <v>88</v>
      </c>
      <c r="H78" s="266" t="s">
        <v>88</v>
      </c>
    </row>
    <row r="79" spans="1:12" s="113" customFormat="1" ht="30" customHeight="1">
      <c r="A79" s="117" t="s">
        <v>2</v>
      </c>
      <c r="B79" s="118" t="s">
        <v>87</v>
      </c>
      <c r="C79" s="118" t="s">
        <v>469</v>
      </c>
      <c r="D79" s="118" t="s">
        <v>470</v>
      </c>
      <c r="E79" s="118" t="s">
        <v>471</v>
      </c>
      <c r="F79" s="118" t="s">
        <v>89</v>
      </c>
      <c r="G79" s="118" t="s">
        <v>10</v>
      </c>
      <c r="H79" s="10" t="s">
        <v>4</v>
      </c>
    </row>
    <row r="80" spans="1:12" s="113" customFormat="1">
      <c r="A80" s="115" t="s">
        <v>27</v>
      </c>
      <c r="B80" s="6">
        <v>0</v>
      </c>
      <c r="C80" s="6">
        <v>2</v>
      </c>
      <c r="D80" s="6">
        <v>3</v>
      </c>
      <c r="E80" s="6">
        <v>1</v>
      </c>
      <c r="F80" s="6">
        <v>0</v>
      </c>
      <c r="G80" s="6">
        <v>1</v>
      </c>
      <c r="H80" s="44">
        <f>SUM(B80:G80)</f>
        <v>7</v>
      </c>
    </row>
    <row r="81" spans="1:21" s="113" customFormat="1" ht="12.75" customHeight="1">
      <c r="A81" s="115" t="s">
        <v>28</v>
      </c>
      <c r="B81" s="6">
        <v>3</v>
      </c>
      <c r="C81" s="6">
        <v>8</v>
      </c>
      <c r="D81" s="6">
        <v>6</v>
      </c>
      <c r="E81" s="6">
        <v>3</v>
      </c>
      <c r="F81" s="6">
        <v>0</v>
      </c>
      <c r="G81" s="6">
        <v>0</v>
      </c>
      <c r="H81" s="44">
        <f t="shared" ref="H81:H89" si="10">SUM(B81:G81)</f>
        <v>20</v>
      </c>
    </row>
    <row r="82" spans="1:21" s="113" customFormat="1" ht="12.75" customHeight="1">
      <c r="A82" s="115" t="s">
        <v>29</v>
      </c>
      <c r="B82" s="6">
        <v>1</v>
      </c>
      <c r="C82" s="6">
        <v>5</v>
      </c>
      <c r="D82" s="6">
        <v>4</v>
      </c>
      <c r="E82" s="6">
        <v>4</v>
      </c>
      <c r="F82" s="6">
        <v>1</v>
      </c>
      <c r="G82" s="6">
        <v>1</v>
      </c>
      <c r="H82" s="44">
        <f t="shared" si="10"/>
        <v>16</v>
      </c>
    </row>
    <row r="83" spans="1:21" s="113" customFormat="1">
      <c r="A83" s="115" t="s">
        <v>30</v>
      </c>
      <c r="B83" s="6">
        <v>1</v>
      </c>
      <c r="C83" s="6">
        <v>2</v>
      </c>
      <c r="D83" s="6">
        <v>1</v>
      </c>
      <c r="E83" s="6">
        <v>2</v>
      </c>
      <c r="F83" s="6">
        <v>1</v>
      </c>
      <c r="G83" s="6">
        <v>0</v>
      </c>
      <c r="H83" s="44">
        <f t="shared" si="10"/>
        <v>7</v>
      </c>
    </row>
    <row r="84" spans="1:21" s="113" customFormat="1" ht="12.75" customHeight="1">
      <c r="A84" s="115" t="s">
        <v>31</v>
      </c>
      <c r="B84" s="6">
        <v>0</v>
      </c>
      <c r="C84" s="6">
        <v>3</v>
      </c>
      <c r="D84" s="6">
        <v>0</v>
      </c>
      <c r="E84" s="6">
        <v>0</v>
      </c>
      <c r="F84" s="6">
        <v>0</v>
      </c>
      <c r="G84" s="6">
        <v>1</v>
      </c>
      <c r="H84" s="44">
        <f t="shared" si="10"/>
        <v>4</v>
      </c>
    </row>
    <row r="85" spans="1:21" s="113" customFormat="1">
      <c r="A85" s="115" t="s">
        <v>32</v>
      </c>
      <c r="B85" s="6">
        <v>0</v>
      </c>
      <c r="C85" s="6">
        <v>0</v>
      </c>
      <c r="D85" s="6">
        <v>0</v>
      </c>
      <c r="E85" s="6">
        <v>0</v>
      </c>
      <c r="F85" s="6">
        <v>0</v>
      </c>
      <c r="G85" s="6">
        <v>0</v>
      </c>
      <c r="H85" s="44">
        <f t="shared" si="10"/>
        <v>0</v>
      </c>
    </row>
    <row r="86" spans="1:21" s="113" customFormat="1" ht="12.75" customHeight="1">
      <c r="A86" s="115" t="s">
        <v>33</v>
      </c>
      <c r="B86" s="6">
        <v>0</v>
      </c>
      <c r="C86" s="6">
        <v>1</v>
      </c>
      <c r="D86" s="6">
        <v>1</v>
      </c>
      <c r="E86" s="6">
        <v>0</v>
      </c>
      <c r="F86" s="6">
        <v>0</v>
      </c>
      <c r="G86" s="6">
        <v>0</v>
      </c>
      <c r="H86" s="44">
        <f t="shared" si="10"/>
        <v>2</v>
      </c>
      <c r="U86" s="3"/>
    </row>
    <row r="87" spans="1:21" s="113" customFormat="1" ht="12.75" customHeight="1">
      <c r="A87" s="115" t="s">
        <v>34</v>
      </c>
      <c r="B87" s="6">
        <v>0</v>
      </c>
      <c r="C87" s="6">
        <v>0</v>
      </c>
      <c r="D87" s="6">
        <v>0</v>
      </c>
      <c r="E87" s="6">
        <v>0</v>
      </c>
      <c r="F87" s="6">
        <v>0</v>
      </c>
      <c r="G87" s="6">
        <v>0</v>
      </c>
      <c r="H87" s="44">
        <f t="shared" si="10"/>
        <v>0</v>
      </c>
      <c r="N87" s="119"/>
      <c r="O87" s="4"/>
      <c r="P87" s="4"/>
      <c r="Q87" s="4"/>
      <c r="R87" s="4"/>
      <c r="S87" s="4"/>
      <c r="T87" s="4"/>
      <c r="U87" s="3"/>
    </row>
    <row r="88" spans="1:21" s="113" customFormat="1">
      <c r="A88" s="115" t="s">
        <v>35</v>
      </c>
      <c r="B88" s="6">
        <v>0</v>
      </c>
      <c r="C88" s="6">
        <v>0</v>
      </c>
      <c r="D88" s="6">
        <v>0</v>
      </c>
      <c r="E88" s="6">
        <v>0</v>
      </c>
      <c r="F88" s="6">
        <v>0</v>
      </c>
      <c r="G88" s="6">
        <v>0</v>
      </c>
      <c r="H88" s="44">
        <f t="shared" si="10"/>
        <v>0</v>
      </c>
      <c r="N88" s="119"/>
      <c r="O88" s="4"/>
      <c r="P88" s="4"/>
      <c r="Q88" s="4"/>
      <c r="R88" s="4"/>
      <c r="S88" s="4"/>
      <c r="T88" s="4"/>
      <c r="U88" s="3"/>
    </row>
    <row r="89" spans="1:21" s="113" customFormat="1" ht="12.75" customHeight="1">
      <c r="A89" s="115" t="s">
        <v>36</v>
      </c>
      <c r="B89" s="6">
        <v>0</v>
      </c>
      <c r="C89" s="6">
        <v>0</v>
      </c>
      <c r="D89" s="6">
        <v>0</v>
      </c>
      <c r="E89" s="6">
        <v>0</v>
      </c>
      <c r="F89" s="6">
        <v>0</v>
      </c>
      <c r="G89" s="6">
        <v>0</v>
      </c>
      <c r="H89" s="44">
        <f t="shared" si="10"/>
        <v>0</v>
      </c>
      <c r="N89" s="119"/>
      <c r="O89" s="4"/>
      <c r="P89" s="4"/>
      <c r="Q89" s="4"/>
      <c r="R89" s="4"/>
      <c r="S89" s="4"/>
      <c r="T89" s="4"/>
      <c r="U89" s="3"/>
    </row>
    <row r="90" spans="1:21" s="113" customFormat="1" ht="13.5" thickBot="1">
      <c r="A90" s="68" t="s">
        <v>169</v>
      </c>
      <c r="B90" s="42">
        <f>SUM(B80:B89)</f>
        <v>5</v>
      </c>
      <c r="C90" s="42">
        <f t="shared" ref="C90:G90" si="11">SUM(C80:C89)</f>
        <v>21</v>
      </c>
      <c r="D90" s="42">
        <f t="shared" si="11"/>
        <v>15</v>
      </c>
      <c r="E90" s="42">
        <f t="shared" si="11"/>
        <v>10</v>
      </c>
      <c r="F90" s="42">
        <f t="shared" si="11"/>
        <v>2</v>
      </c>
      <c r="G90" s="42">
        <f t="shared" si="11"/>
        <v>3</v>
      </c>
      <c r="H90" s="30">
        <f>SUM(B90:G90)</f>
        <v>56</v>
      </c>
    </row>
    <row r="91" spans="1:21" s="113" customFormat="1"/>
    <row r="92" spans="1:21" s="113" customFormat="1" ht="13.5" thickBot="1"/>
    <row r="93" spans="1:21" s="113" customFormat="1" ht="13.5" thickBot="1">
      <c r="A93" s="264" t="s">
        <v>472</v>
      </c>
      <c r="B93" s="265" t="s">
        <v>88</v>
      </c>
      <c r="C93" s="265" t="s">
        <v>88</v>
      </c>
      <c r="D93" s="265" t="s">
        <v>88</v>
      </c>
      <c r="E93" s="265" t="s">
        <v>88</v>
      </c>
      <c r="F93" s="265" t="s">
        <v>88</v>
      </c>
      <c r="G93" s="265" t="s">
        <v>88</v>
      </c>
      <c r="H93" s="266" t="s">
        <v>88</v>
      </c>
    </row>
    <row r="94" spans="1:21" s="113" customFormat="1" ht="30" customHeight="1">
      <c r="A94" s="117" t="s">
        <v>2</v>
      </c>
      <c r="B94" s="118" t="s">
        <v>87</v>
      </c>
      <c r="C94" s="118" t="s">
        <v>469</v>
      </c>
      <c r="D94" s="118" t="s">
        <v>470</v>
      </c>
      <c r="E94" s="118" t="s">
        <v>471</v>
      </c>
      <c r="F94" s="118" t="s">
        <v>89</v>
      </c>
      <c r="G94" s="118" t="s">
        <v>10</v>
      </c>
      <c r="H94" s="10" t="s">
        <v>4</v>
      </c>
    </row>
    <row r="95" spans="1:21" s="113" customFormat="1">
      <c r="A95" s="115" t="s">
        <v>27</v>
      </c>
      <c r="B95" s="6">
        <v>1</v>
      </c>
      <c r="C95" s="6">
        <v>3</v>
      </c>
      <c r="D95" s="6">
        <v>1</v>
      </c>
      <c r="E95" s="6">
        <v>2</v>
      </c>
      <c r="F95" s="6">
        <v>0</v>
      </c>
      <c r="G95" s="6">
        <v>2</v>
      </c>
      <c r="H95" s="44">
        <f>SUM(B95:G95)</f>
        <v>9</v>
      </c>
    </row>
    <row r="96" spans="1:21" s="113" customFormat="1" ht="12.75" customHeight="1">
      <c r="A96" s="116" t="s">
        <v>174</v>
      </c>
      <c r="B96" s="6">
        <v>0</v>
      </c>
      <c r="C96" s="6">
        <v>10</v>
      </c>
      <c r="D96" s="6">
        <v>4</v>
      </c>
      <c r="E96" s="6">
        <v>2</v>
      </c>
      <c r="F96" s="6">
        <v>0</v>
      </c>
      <c r="G96" s="6">
        <v>3</v>
      </c>
      <c r="H96" s="44">
        <f t="shared" ref="H96:H104" si="12">SUM(B96:G96)</f>
        <v>19</v>
      </c>
    </row>
    <row r="97" spans="1:21" s="113" customFormat="1" ht="12.75" customHeight="1">
      <c r="A97" s="116" t="s">
        <v>175</v>
      </c>
      <c r="B97" s="6">
        <v>3</v>
      </c>
      <c r="C97" s="6">
        <v>6</v>
      </c>
      <c r="D97" s="6">
        <v>3</v>
      </c>
      <c r="E97" s="6">
        <v>2</v>
      </c>
      <c r="F97" s="6">
        <v>0</v>
      </c>
      <c r="G97" s="6">
        <v>2</v>
      </c>
      <c r="H97" s="44">
        <f t="shared" si="12"/>
        <v>16</v>
      </c>
    </row>
    <row r="98" spans="1:21" s="113" customFormat="1">
      <c r="A98" s="115" t="s">
        <v>30</v>
      </c>
      <c r="B98" s="6">
        <v>0</v>
      </c>
      <c r="C98" s="6">
        <v>1</v>
      </c>
      <c r="D98" s="6">
        <v>1</v>
      </c>
      <c r="E98" s="6">
        <v>2</v>
      </c>
      <c r="F98" s="6">
        <v>0</v>
      </c>
      <c r="G98" s="6">
        <v>0</v>
      </c>
      <c r="H98" s="44">
        <f t="shared" si="12"/>
        <v>4</v>
      </c>
    </row>
    <row r="99" spans="1:21" s="113" customFormat="1" ht="12.75" customHeight="1">
      <c r="A99" s="115" t="s">
        <v>31</v>
      </c>
      <c r="B99" s="6">
        <v>0</v>
      </c>
      <c r="C99" s="6">
        <v>1</v>
      </c>
      <c r="D99" s="6">
        <v>1</v>
      </c>
      <c r="E99" s="6">
        <v>1</v>
      </c>
      <c r="F99" s="6">
        <v>0</v>
      </c>
      <c r="G99" s="6">
        <v>2</v>
      </c>
      <c r="H99" s="44">
        <f t="shared" si="12"/>
        <v>5</v>
      </c>
    </row>
    <row r="100" spans="1:21" s="113" customFormat="1">
      <c r="A100" s="115" t="s">
        <v>32</v>
      </c>
      <c r="B100" s="6">
        <v>0</v>
      </c>
      <c r="C100" s="6">
        <v>0</v>
      </c>
      <c r="D100" s="6">
        <v>0</v>
      </c>
      <c r="E100" s="6">
        <v>1</v>
      </c>
      <c r="F100" s="6">
        <v>0</v>
      </c>
      <c r="G100" s="6">
        <v>0</v>
      </c>
      <c r="H100" s="44">
        <f t="shared" si="12"/>
        <v>1</v>
      </c>
    </row>
    <row r="101" spans="1:21" s="113" customFormat="1" ht="12.75" customHeight="1">
      <c r="A101" s="115" t="s">
        <v>33</v>
      </c>
      <c r="B101" s="6">
        <v>0</v>
      </c>
      <c r="C101" s="6">
        <v>0</v>
      </c>
      <c r="D101" s="6">
        <v>0</v>
      </c>
      <c r="E101" s="6">
        <v>2</v>
      </c>
      <c r="F101" s="6">
        <v>0</v>
      </c>
      <c r="G101" s="6">
        <v>0</v>
      </c>
      <c r="H101" s="44">
        <f t="shared" si="12"/>
        <v>2</v>
      </c>
      <c r="U101" s="3"/>
    </row>
    <row r="102" spans="1:21" s="113" customFormat="1" ht="12.75" customHeight="1">
      <c r="A102" s="115" t="s">
        <v>34</v>
      </c>
      <c r="B102" s="6">
        <v>0</v>
      </c>
      <c r="C102" s="6">
        <v>0</v>
      </c>
      <c r="D102" s="6">
        <v>0</v>
      </c>
      <c r="E102" s="6">
        <v>1</v>
      </c>
      <c r="F102" s="6">
        <v>0</v>
      </c>
      <c r="G102" s="6">
        <v>0</v>
      </c>
      <c r="H102" s="44">
        <f t="shared" si="12"/>
        <v>1</v>
      </c>
      <c r="N102" s="119"/>
      <c r="O102" s="4"/>
      <c r="P102" s="4"/>
      <c r="Q102" s="4"/>
      <c r="R102" s="4"/>
      <c r="S102" s="4"/>
      <c r="T102" s="4"/>
      <c r="U102" s="3"/>
    </row>
    <row r="103" spans="1:21" s="113" customFormat="1">
      <c r="A103" s="115" t="s">
        <v>35</v>
      </c>
      <c r="B103" s="6">
        <v>0</v>
      </c>
      <c r="C103" s="6">
        <v>0</v>
      </c>
      <c r="D103" s="6">
        <v>0</v>
      </c>
      <c r="E103" s="6">
        <v>1</v>
      </c>
      <c r="F103" s="6">
        <v>0</v>
      </c>
      <c r="G103" s="6">
        <v>0</v>
      </c>
      <c r="H103" s="44">
        <f t="shared" si="12"/>
        <v>1</v>
      </c>
      <c r="N103" s="119"/>
      <c r="O103" s="4"/>
      <c r="P103" s="4"/>
      <c r="Q103" s="4"/>
      <c r="R103" s="4"/>
      <c r="S103" s="4"/>
      <c r="T103" s="4"/>
      <c r="U103" s="3"/>
    </row>
    <row r="104" spans="1:21" s="113" customFormat="1" ht="12.75" customHeight="1">
      <c r="A104" s="115" t="s">
        <v>36</v>
      </c>
      <c r="B104" s="6">
        <v>1</v>
      </c>
      <c r="C104" s="6">
        <v>0</v>
      </c>
      <c r="D104" s="6">
        <v>0</v>
      </c>
      <c r="E104" s="6">
        <v>0</v>
      </c>
      <c r="F104" s="6">
        <v>0</v>
      </c>
      <c r="G104" s="6">
        <v>0</v>
      </c>
      <c r="H104" s="44">
        <f t="shared" si="12"/>
        <v>1</v>
      </c>
      <c r="N104" s="119"/>
      <c r="O104" s="4"/>
      <c r="P104" s="4"/>
      <c r="Q104" s="4"/>
      <c r="R104" s="4"/>
      <c r="S104" s="4"/>
      <c r="T104" s="4"/>
      <c r="U104" s="3"/>
    </row>
    <row r="105" spans="1:21" s="113" customFormat="1" ht="13.5" thickBot="1">
      <c r="A105" s="68" t="s">
        <v>169</v>
      </c>
      <c r="B105" s="42">
        <f>SUM(B95:B104)</f>
        <v>5</v>
      </c>
      <c r="C105" s="42">
        <f t="shared" ref="C105:G105" si="13">SUM(C95:C104)</f>
        <v>21</v>
      </c>
      <c r="D105" s="42">
        <f t="shared" si="13"/>
        <v>10</v>
      </c>
      <c r="E105" s="42">
        <f t="shared" si="13"/>
        <v>14</v>
      </c>
      <c r="F105" s="42">
        <f t="shared" si="13"/>
        <v>0</v>
      </c>
      <c r="G105" s="42">
        <f t="shared" si="13"/>
        <v>9</v>
      </c>
      <c r="H105" s="30">
        <f>SUM(B105:G105)</f>
        <v>59</v>
      </c>
    </row>
    <row r="106" spans="1:21" s="113" customFormat="1"/>
    <row r="107" spans="1:21" s="113" customFormat="1" ht="13.5" thickBot="1"/>
    <row r="108" spans="1:21" s="113" customFormat="1" ht="13.5" thickBot="1">
      <c r="A108" s="264" t="s">
        <v>473</v>
      </c>
      <c r="B108" s="265" t="s">
        <v>88</v>
      </c>
      <c r="C108" s="265" t="s">
        <v>88</v>
      </c>
      <c r="D108" s="265" t="s">
        <v>88</v>
      </c>
      <c r="E108" s="265" t="s">
        <v>88</v>
      </c>
      <c r="F108" s="265" t="s">
        <v>88</v>
      </c>
      <c r="G108" s="265" t="s">
        <v>88</v>
      </c>
      <c r="H108" s="266" t="s">
        <v>88</v>
      </c>
    </row>
    <row r="109" spans="1:21" s="113" customFormat="1" ht="47.25" customHeight="1">
      <c r="A109" s="117" t="s">
        <v>2</v>
      </c>
      <c r="B109" s="102" t="s">
        <v>87</v>
      </c>
      <c r="C109" s="102" t="s">
        <v>178</v>
      </c>
      <c r="D109" s="102" t="s">
        <v>179</v>
      </c>
      <c r="E109" s="102" t="s">
        <v>89</v>
      </c>
      <c r="F109" s="102" t="s">
        <v>474</v>
      </c>
      <c r="G109" s="102" t="s">
        <v>10</v>
      </c>
      <c r="H109" s="10" t="s">
        <v>4</v>
      </c>
    </row>
    <row r="110" spans="1:21" s="113" customFormat="1">
      <c r="A110" s="115" t="s">
        <v>27</v>
      </c>
      <c r="B110" s="6">
        <v>2</v>
      </c>
      <c r="C110" s="6">
        <v>4</v>
      </c>
      <c r="D110" s="6">
        <v>5</v>
      </c>
      <c r="E110" s="6">
        <v>1</v>
      </c>
      <c r="F110" s="6">
        <v>1</v>
      </c>
      <c r="G110" s="6">
        <v>1</v>
      </c>
      <c r="H110" s="44">
        <f>SUM(B110:G110)</f>
        <v>14</v>
      </c>
    </row>
    <row r="111" spans="1:21" s="113" customFormat="1" ht="12.75" customHeight="1">
      <c r="A111" s="116" t="s">
        <v>174</v>
      </c>
      <c r="B111" s="6">
        <v>2</v>
      </c>
      <c r="C111" s="6">
        <v>18</v>
      </c>
      <c r="D111" s="6">
        <v>10</v>
      </c>
      <c r="E111" s="6">
        <v>3</v>
      </c>
      <c r="F111" s="6">
        <v>4</v>
      </c>
      <c r="G111" s="6">
        <v>3</v>
      </c>
      <c r="H111" s="44">
        <f t="shared" ref="H111:H119" si="14">SUM(B111:G111)</f>
        <v>40</v>
      </c>
    </row>
    <row r="112" spans="1:21" s="113" customFormat="1" ht="12.75" customHeight="1">
      <c r="A112" s="116" t="s">
        <v>175</v>
      </c>
      <c r="B112" s="6">
        <v>2</v>
      </c>
      <c r="C112" s="6">
        <v>5</v>
      </c>
      <c r="D112" s="6">
        <v>6</v>
      </c>
      <c r="E112" s="6">
        <v>2</v>
      </c>
      <c r="F112" s="6">
        <v>4</v>
      </c>
      <c r="G112" s="6">
        <v>1</v>
      </c>
      <c r="H112" s="44">
        <f t="shared" si="14"/>
        <v>20</v>
      </c>
    </row>
    <row r="113" spans="1:21" s="113" customFormat="1">
      <c r="A113" s="115" t="s">
        <v>30</v>
      </c>
      <c r="B113" s="6">
        <v>0</v>
      </c>
      <c r="C113" s="6">
        <v>1</v>
      </c>
      <c r="D113" s="6">
        <v>2</v>
      </c>
      <c r="E113" s="6">
        <v>1</v>
      </c>
      <c r="F113" s="6">
        <v>1</v>
      </c>
      <c r="G113" s="6">
        <v>1</v>
      </c>
      <c r="H113" s="44">
        <f t="shared" si="14"/>
        <v>6</v>
      </c>
    </row>
    <row r="114" spans="1:21" s="113" customFormat="1" ht="12.75" customHeight="1">
      <c r="A114" s="115" t="s">
        <v>31</v>
      </c>
      <c r="B114" s="6">
        <v>1</v>
      </c>
      <c r="C114" s="6">
        <v>2</v>
      </c>
      <c r="D114" s="6">
        <v>2</v>
      </c>
      <c r="E114" s="6">
        <v>0</v>
      </c>
      <c r="F114" s="6">
        <v>2</v>
      </c>
      <c r="G114" s="6">
        <v>0</v>
      </c>
      <c r="H114" s="44">
        <f t="shared" si="14"/>
        <v>7</v>
      </c>
    </row>
    <row r="115" spans="1:21" s="113" customFormat="1">
      <c r="A115" s="115" t="s">
        <v>32</v>
      </c>
      <c r="B115" s="6">
        <v>0</v>
      </c>
      <c r="C115" s="6">
        <v>0</v>
      </c>
      <c r="D115" s="6">
        <v>1</v>
      </c>
      <c r="E115" s="6">
        <v>0</v>
      </c>
      <c r="F115" s="6">
        <v>2</v>
      </c>
      <c r="G115" s="6">
        <v>0</v>
      </c>
      <c r="H115" s="44">
        <f t="shared" si="14"/>
        <v>3</v>
      </c>
    </row>
    <row r="116" spans="1:21" s="113" customFormat="1" ht="12.75" customHeight="1">
      <c r="A116" s="115" t="s">
        <v>33</v>
      </c>
      <c r="B116" s="6">
        <v>0</v>
      </c>
      <c r="C116" s="6">
        <v>1</v>
      </c>
      <c r="D116" s="6">
        <v>0</v>
      </c>
      <c r="E116" s="6">
        <v>0</v>
      </c>
      <c r="F116" s="6">
        <v>1</v>
      </c>
      <c r="G116" s="6">
        <v>0</v>
      </c>
      <c r="H116" s="44">
        <f t="shared" si="14"/>
        <v>2</v>
      </c>
      <c r="U116" s="3"/>
    </row>
    <row r="117" spans="1:21" s="113" customFormat="1" ht="12.75" customHeight="1">
      <c r="A117" s="115" t="s">
        <v>34</v>
      </c>
      <c r="B117" s="6">
        <v>0</v>
      </c>
      <c r="C117" s="6">
        <v>1</v>
      </c>
      <c r="D117" s="6">
        <v>0</v>
      </c>
      <c r="E117" s="6">
        <v>0</v>
      </c>
      <c r="F117" s="6">
        <v>0</v>
      </c>
      <c r="G117" s="6">
        <v>0</v>
      </c>
      <c r="H117" s="44">
        <f t="shared" si="14"/>
        <v>1</v>
      </c>
      <c r="N117" s="119"/>
      <c r="O117" s="4"/>
      <c r="P117" s="4"/>
      <c r="Q117" s="4"/>
      <c r="R117" s="4"/>
      <c r="S117" s="4"/>
      <c r="T117" s="4"/>
      <c r="U117" s="3"/>
    </row>
    <row r="118" spans="1:21" s="113" customFormat="1">
      <c r="A118" s="115" t="s">
        <v>35</v>
      </c>
      <c r="B118" s="6">
        <v>0</v>
      </c>
      <c r="C118" s="6">
        <v>0</v>
      </c>
      <c r="D118" s="6">
        <v>0</v>
      </c>
      <c r="E118" s="6">
        <v>0</v>
      </c>
      <c r="F118" s="6">
        <v>0</v>
      </c>
      <c r="G118" s="6">
        <v>0</v>
      </c>
      <c r="H118" s="44">
        <f t="shared" si="14"/>
        <v>0</v>
      </c>
      <c r="N118" s="119"/>
      <c r="O118" s="4"/>
      <c r="P118" s="4"/>
      <c r="Q118" s="4"/>
      <c r="R118" s="4"/>
      <c r="S118" s="4"/>
      <c r="T118" s="4"/>
      <c r="U118" s="3"/>
    </row>
    <row r="119" spans="1:21" s="113" customFormat="1" ht="12.75" customHeight="1">
      <c r="A119" s="115" t="s">
        <v>36</v>
      </c>
      <c r="B119" s="6">
        <v>1</v>
      </c>
      <c r="C119" s="6">
        <v>1</v>
      </c>
      <c r="D119" s="6">
        <v>1</v>
      </c>
      <c r="E119" s="6">
        <v>0</v>
      </c>
      <c r="F119" s="6">
        <v>1</v>
      </c>
      <c r="G119" s="6">
        <v>1</v>
      </c>
      <c r="H119" s="44">
        <f t="shared" si="14"/>
        <v>5</v>
      </c>
      <c r="N119" s="119"/>
      <c r="O119" s="4"/>
      <c r="P119" s="4"/>
      <c r="Q119" s="4"/>
      <c r="R119" s="4"/>
      <c r="S119" s="4"/>
      <c r="T119" s="4"/>
      <c r="U119" s="3"/>
    </row>
    <row r="120" spans="1:21" s="113" customFormat="1" ht="13.5" thickBot="1">
      <c r="A120" s="68" t="s">
        <v>169</v>
      </c>
      <c r="B120" s="42">
        <f>SUM(B110:B119)</f>
        <v>8</v>
      </c>
      <c r="C120" s="42">
        <f t="shared" ref="C120:G120" si="15">SUM(C110:C119)</f>
        <v>33</v>
      </c>
      <c r="D120" s="42">
        <f t="shared" si="15"/>
        <v>27</v>
      </c>
      <c r="E120" s="42">
        <f t="shared" si="15"/>
        <v>7</v>
      </c>
      <c r="F120" s="42">
        <f t="shared" si="15"/>
        <v>16</v>
      </c>
      <c r="G120" s="42">
        <f t="shared" si="15"/>
        <v>7</v>
      </c>
      <c r="H120" s="30">
        <f>SUM(B120:G120)</f>
        <v>98</v>
      </c>
    </row>
    <row r="121" spans="1:21" s="113" customFormat="1">
      <c r="A121" s="257"/>
      <c r="B121" s="257"/>
      <c r="C121" s="257"/>
      <c r="D121" s="257"/>
      <c r="E121" s="257"/>
      <c r="F121" s="257"/>
      <c r="G121" s="257"/>
      <c r="H121" s="257"/>
      <c r="I121" s="257"/>
      <c r="J121" s="273"/>
      <c r="K121" s="120"/>
    </row>
    <row r="122" spans="1:21" s="113" customFormat="1" ht="13.5" thickBot="1">
      <c r="A122" s="274"/>
      <c r="B122" s="274"/>
      <c r="C122" s="274"/>
      <c r="D122" s="274"/>
      <c r="E122" s="274"/>
      <c r="F122" s="274"/>
      <c r="G122" s="274"/>
      <c r="H122" s="274"/>
      <c r="I122" s="274"/>
      <c r="J122" s="275"/>
      <c r="K122" s="4"/>
    </row>
    <row r="123" spans="1:21" s="113" customFormat="1" ht="13.5" thickBot="1">
      <c r="A123" s="264" t="s">
        <v>475</v>
      </c>
      <c r="B123" s="276"/>
      <c r="C123" s="276"/>
      <c r="D123" s="276"/>
      <c r="E123" s="276"/>
      <c r="F123" s="276"/>
      <c r="G123" s="276"/>
      <c r="H123" s="276"/>
      <c r="I123" s="277"/>
    </row>
    <row r="124" spans="1:21" s="113" customFormat="1" ht="47.25" customHeight="1">
      <c r="A124" s="117" t="s">
        <v>2</v>
      </c>
      <c r="B124" s="102" t="s">
        <v>87</v>
      </c>
      <c r="C124" s="102" t="s">
        <v>178</v>
      </c>
      <c r="D124" s="102" t="s">
        <v>179</v>
      </c>
      <c r="E124" s="102" t="s">
        <v>89</v>
      </c>
      <c r="F124" s="102" t="s">
        <v>219</v>
      </c>
      <c r="G124" s="102" t="s">
        <v>220</v>
      </c>
      <c r="H124" s="102" t="s">
        <v>10</v>
      </c>
      <c r="I124" s="10" t="s">
        <v>4</v>
      </c>
    </row>
    <row r="125" spans="1:21" s="113" customFormat="1">
      <c r="A125" s="115" t="s">
        <v>27</v>
      </c>
      <c r="B125" s="105">
        <v>1</v>
      </c>
      <c r="C125" s="105">
        <v>1</v>
      </c>
      <c r="D125" s="105">
        <v>0</v>
      </c>
      <c r="E125" s="105">
        <v>0</v>
      </c>
      <c r="F125" s="105">
        <v>4</v>
      </c>
      <c r="G125" s="105">
        <v>0</v>
      </c>
      <c r="H125" s="105">
        <v>0</v>
      </c>
      <c r="I125" s="44">
        <f t="shared" ref="I125:I135" si="16">SUM(B125:H125)</f>
        <v>6</v>
      </c>
    </row>
    <row r="126" spans="1:21" s="113" customFormat="1" ht="12.75" customHeight="1">
      <c r="A126" s="116" t="s">
        <v>174</v>
      </c>
      <c r="B126" s="105">
        <v>1</v>
      </c>
      <c r="C126" s="105">
        <v>14</v>
      </c>
      <c r="D126" s="105">
        <v>5</v>
      </c>
      <c r="E126" s="105">
        <v>2</v>
      </c>
      <c r="F126" s="105">
        <v>5</v>
      </c>
      <c r="G126" s="105">
        <v>2</v>
      </c>
      <c r="H126" s="105">
        <v>0</v>
      </c>
      <c r="I126" s="44">
        <f t="shared" si="16"/>
        <v>29</v>
      </c>
    </row>
    <row r="127" spans="1:21" s="113" customFormat="1" ht="12.75" customHeight="1">
      <c r="A127" s="116" t="s">
        <v>175</v>
      </c>
      <c r="B127" s="105">
        <v>1</v>
      </c>
      <c r="C127" s="105">
        <v>2</v>
      </c>
      <c r="D127" s="105">
        <v>7</v>
      </c>
      <c r="E127" s="105">
        <v>1</v>
      </c>
      <c r="F127" s="105">
        <v>2</v>
      </c>
      <c r="G127" s="105">
        <v>3</v>
      </c>
      <c r="H127" s="105">
        <v>1</v>
      </c>
      <c r="I127" s="44">
        <f t="shared" si="16"/>
        <v>17</v>
      </c>
    </row>
    <row r="128" spans="1:21" s="113" customFormat="1">
      <c r="A128" s="115" t="s">
        <v>30</v>
      </c>
      <c r="B128" s="105">
        <v>0</v>
      </c>
      <c r="C128" s="105">
        <v>1</v>
      </c>
      <c r="D128" s="105">
        <v>0</v>
      </c>
      <c r="E128" s="105">
        <v>0</v>
      </c>
      <c r="F128" s="105">
        <v>1</v>
      </c>
      <c r="G128" s="105">
        <v>0</v>
      </c>
      <c r="H128" s="105">
        <v>0</v>
      </c>
      <c r="I128" s="44">
        <f t="shared" si="16"/>
        <v>2</v>
      </c>
    </row>
    <row r="129" spans="1:21" s="113" customFormat="1" ht="12.75" customHeight="1">
      <c r="A129" s="115" t="s">
        <v>31</v>
      </c>
      <c r="B129" s="105">
        <v>0</v>
      </c>
      <c r="C129" s="105">
        <v>2</v>
      </c>
      <c r="D129" s="105">
        <v>1</v>
      </c>
      <c r="E129" s="105">
        <v>1</v>
      </c>
      <c r="F129" s="105">
        <v>0</v>
      </c>
      <c r="G129" s="105">
        <v>0</v>
      </c>
      <c r="H129" s="105">
        <v>0</v>
      </c>
      <c r="I129" s="44">
        <f t="shared" si="16"/>
        <v>4</v>
      </c>
    </row>
    <row r="130" spans="1:21" s="113" customFormat="1">
      <c r="A130" s="115" t="s">
        <v>32</v>
      </c>
      <c r="B130" s="105">
        <v>0</v>
      </c>
      <c r="C130" s="105">
        <v>1</v>
      </c>
      <c r="D130" s="105">
        <v>0</v>
      </c>
      <c r="E130" s="105">
        <v>0</v>
      </c>
      <c r="F130" s="105">
        <v>0</v>
      </c>
      <c r="G130" s="105">
        <v>0</v>
      </c>
      <c r="H130" s="105">
        <v>0</v>
      </c>
      <c r="I130" s="44">
        <f t="shared" si="16"/>
        <v>1</v>
      </c>
    </row>
    <row r="131" spans="1:21" s="113" customFormat="1" ht="12.75" customHeight="1">
      <c r="A131" s="115" t="s">
        <v>33</v>
      </c>
      <c r="B131" s="105">
        <v>0</v>
      </c>
      <c r="C131" s="105">
        <v>0</v>
      </c>
      <c r="D131" s="105">
        <v>1</v>
      </c>
      <c r="E131" s="105">
        <v>0</v>
      </c>
      <c r="F131" s="105">
        <v>0</v>
      </c>
      <c r="G131" s="105">
        <v>0</v>
      </c>
      <c r="H131" s="105">
        <v>0</v>
      </c>
      <c r="I131" s="44">
        <f t="shared" si="16"/>
        <v>1</v>
      </c>
      <c r="U131" s="3"/>
    </row>
    <row r="132" spans="1:21" s="113" customFormat="1" ht="12.75" customHeight="1">
      <c r="A132" s="115" t="s">
        <v>34</v>
      </c>
      <c r="B132" s="105">
        <v>0</v>
      </c>
      <c r="C132" s="105">
        <v>0</v>
      </c>
      <c r="D132" s="105">
        <v>1</v>
      </c>
      <c r="E132" s="105">
        <v>1</v>
      </c>
      <c r="F132" s="105">
        <v>0</v>
      </c>
      <c r="G132" s="105">
        <v>0</v>
      </c>
      <c r="H132" s="105">
        <v>0</v>
      </c>
      <c r="I132" s="44">
        <f t="shared" si="16"/>
        <v>2</v>
      </c>
      <c r="N132" s="119"/>
      <c r="O132" s="4"/>
      <c r="P132" s="4"/>
      <c r="Q132" s="4"/>
      <c r="R132" s="4"/>
      <c r="S132" s="4"/>
      <c r="T132" s="4"/>
      <c r="U132" s="3"/>
    </row>
    <row r="133" spans="1:21" s="113" customFormat="1">
      <c r="A133" s="115" t="s">
        <v>35</v>
      </c>
      <c r="B133" s="105">
        <v>0</v>
      </c>
      <c r="C133" s="105">
        <v>0</v>
      </c>
      <c r="D133" s="105">
        <v>0</v>
      </c>
      <c r="E133" s="105">
        <v>0</v>
      </c>
      <c r="F133" s="105">
        <v>0</v>
      </c>
      <c r="G133" s="105">
        <v>0</v>
      </c>
      <c r="H133" s="105">
        <v>0</v>
      </c>
      <c r="I133" s="44">
        <f t="shared" si="16"/>
        <v>0</v>
      </c>
      <c r="N133" s="119"/>
      <c r="O133" s="4"/>
      <c r="P133" s="4"/>
      <c r="Q133" s="4"/>
      <c r="R133" s="4"/>
      <c r="S133" s="4"/>
      <c r="T133" s="4"/>
      <c r="U133" s="3"/>
    </row>
    <row r="134" spans="1:21" s="113" customFormat="1" ht="12.75" customHeight="1">
      <c r="A134" s="115" t="s">
        <v>36</v>
      </c>
      <c r="B134" s="105">
        <v>2</v>
      </c>
      <c r="C134" s="105">
        <v>0</v>
      </c>
      <c r="D134" s="105">
        <v>0</v>
      </c>
      <c r="E134" s="105">
        <v>0</v>
      </c>
      <c r="F134" s="105">
        <v>0</v>
      </c>
      <c r="G134" s="105">
        <v>0</v>
      </c>
      <c r="H134" s="105">
        <v>0</v>
      </c>
      <c r="I134" s="44">
        <f t="shared" si="16"/>
        <v>2</v>
      </c>
      <c r="N134" s="119"/>
      <c r="O134" s="4"/>
      <c r="P134" s="4"/>
      <c r="Q134" s="4"/>
      <c r="R134" s="4"/>
      <c r="S134" s="4"/>
      <c r="T134" s="4"/>
      <c r="U134" s="3"/>
    </row>
    <row r="135" spans="1:21" s="113" customFormat="1" ht="13.5" thickBot="1">
      <c r="A135" s="68" t="s">
        <v>169</v>
      </c>
      <c r="B135" s="42">
        <f t="shared" ref="B135:G135" si="17">SUM(B125:B134)</f>
        <v>5</v>
      </c>
      <c r="C135" s="42">
        <f t="shared" si="17"/>
        <v>21</v>
      </c>
      <c r="D135" s="42">
        <f t="shared" si="17"/>
        <v>15</v>
      </c>
      <c r="E135" s="42">
        <f t="shared" si="17"/>
        <v>5</v>
      </c>
      <c r="F135" s="42">
        <f t="shared" si="17"/>
        <v>12</v>
      </c>
      <c r="G135" s="42">
        <f t="shared" si="17"/>
        <v>5</v>
      </c>
      <c r="H135" s="42">
        <f>SUM(H125:H134)</f>
        <v>1</v>
      </c>
      <c r="I135" s="30">
        <f t="shared" si="16"/>
        <v>64</v>
      </c>
    </row>
  </sheetData>
  <mergeCells count="13">
    <mergeCell ref="A123:I123"/>
    <mergeCell ref="A78:H78"/>
    <mergeCell ref="A93:H93"/>
    <mergeCell ref="A108:H108"/>
    <mergeCell ref="A121:J121"/>
    <mergeCell ref="A122:J122"/>
    <mergeCell ref="A7:L7"/>
    <mergeCell ref="A1:L1"/>
    <mergeCell ref="A69:L69"/>
    <mergeCell ref="A9:K9"/>
    <mergeCell ref="A24:K24"/>
    <mergeCell ref="A39:K39"/>
    <mergeCell ref="A54:L54"/>
  </mergeCells>
  <phoneticPr fontId="0" type="noConversion"/>
  <pageMargins left="0.75" right="0.75" top="1" bottom="1" header="0.5" footer="0.5"/>
  <headerFooter alignWithMargins="0"/>
  <legacyDrawing r:id="rId1"/>
</worksheet>
</file>

<file path=xl/worksheets/sheet8.xml><?xml version="1.0" encoding="utf-8"?>
<worksheet xmlns="http://schemas.openxmlformats.org/spreadsheetml/2006/main" xmlns:r="http://schemas.openxmlformats.org/officeDocument/2006/relationships">
  <sheetPr codeName="Sheet38" enableFormatConditionsCalculation="0">
    <tabColor theme="0"/>
  </sheetPr>
  <dimension ref="A1:O194"/>
  <sheetViews>
    <sheetView workbookViewId="0">
      <pane ySplit="7" topLeftCell="A8" activePane="bottomLeft" state="frozen"/>
      <selection pane="bottomLeft" sqref="A1:G1"/>
    </sheetView>
  </sheetViews>
  <sheetFormatPr defaultColWidth="8.85546875" defaultRowHeight="12.75"/>
  <cols>
    <col min="1" max="1" width="24.140625" style="9" bestFit="1" customWidth="1"/>
    <col min="2" max="2" width="14.28515625" style="9" bestFit="1" customWidth="1"/>
    <col min="3" max="3" width="15.42578125" style="9" bestFit="1" customWidth="1"/>
    <col min="4" max="4" width="17.42578125" style="9" bestFit="1" customWidth="1"/>
    <col min="5" max="5" width="20.42578125" style="9" bestFit="1" customWidth="1"/>
    <col min="6" max="6" width="10.28515625" style="9" bestFit="1" customWidth="1"/>
    <col min="7" max="7" width="10" style="9" bestFit="1" customWidth="1"/>
    <col min="8" max="16384" width="8.85546875" style="9"/>
  </cols>
  <sheetData>
    <row r="1" spans="1:15" ht="35.25" customHeight="1" thickBot="1">
      <c r="A1" s="251" t="s">
        <v>476</v>
      </c>
      <c r="B1" s="285"/>
      <c r="C1" s="285"/>
      <c r="D1" s="285"/>
      <c r="E1" s="285"/>
      <c r="F1" s="270"/>
      <c r="G1" s="262"/>
    </row>
    <row r="2" spans="1:15" ht="18" customHeight="1" thickBot="1">
      <c r="A2" s="54"/>
      <c r="B2" s="55"/>
      <c r="C2" s="55"/>
      <c r="D2" s="55"/>
      <c r="E2" s="55"/>
      <c r="F2" s="1"/>
    </row>
    <row r="3" spans="1:15" ht="18" customHeight="1">
      <c r="A3" s="18"/>
      <c r="B3" s="71"/>
      <c r="C3" s="19"/>
      <c r="D3" s="17" t="s">
        <v>163</v>
      </c>
      <c r="E3" s="233" t="s">
        <v>164</v>
      </c>
      <c r="F3" s="1"/>
    </row>
    <row r="4" spans="1:15" ht="13.5" customHeight="1">
      <c r="A4" s="4"/>
      <c r="B4" s="20"/>
      <c r="C4" s="21"/>
      <c r="D4" s="17" t="s">
        <v>163</v>
      </c>
      <c r="E4" s="234" t="s">
        <v>165</v>
      </c>
      <c r="F4" s="1"/>
    </row>
    <row r="5" spans="1:15" ht="14.25" customHeight="1" thickBot="1">
      <c r="A5" s="4"/>
      <c r="B5" s="4"/>
      <c r="C5" s="6"/>
      <c r="D5" s="17" t="s">
        <v>163</v>
      </c>
      <c r="E5" s="235" t="s">
        <v>166</v>
      </c>
      <c r="F5" s="1"/>
    </row>
    <row r="6" spans="1:15" ht="17.25" customHeight="1" thickBot="1">
      <c r="A6" s="54"/>
      <c r="B6" s="55"/>
      <c r="C6" s="55"/>
      <c r="D6" s="55"/>
      <c r="E6" s="55"/>
      <c r="F6" s="1"/>
    </row>
    <row r="7" spans="1:15" ht="17.25" customHeight="1" thickBot="1">
      <c r="A7" s="286" t="s">
        <v>477</v>
      </c>
      <c r="B7" s="287"/>
      <c r="C7" s="287"/>
      <c r="D7" s="287"/>
      <c r="E7" s="287"/>
      <c r="F7" s="270"/>
      <c r="G7" s="262"/>
    </row>
    <row r="8" spans="1:15" s="34" customFormat="1" ht="15" thickBot="1">
      <c r="A8" s="73"/>
      <c r="B8" s="74"/>
      <c r="C8" s="74"/>
      <c r="D8" s="74"/>
      <c r="E8" s="74"/>
      <c r="F8" s="28"/>
    </row>
    <row r="9" spans="1:15" s="122" customFormat="1" ht="13.5" thickBot="1">
      <c r="A9" s="264" t="s">
        <v>478</v>
      </c>
      <c r="B9" s="276"/>
      <c r="C9" s="276"/>
      <c r="D9" s="276"/>
      <c r="E9" s="276"/>
      <c r="F9" s="277"/>
      <c r="O9" s="64"/>
    </row>
    <row r="10" spans="1:15" s="122" customFormat="1" ht="40.5" customHeight="1">
      <c r="A10" s="166" t="s">
        <v>2</v>
      </c>
      <c r="B10" s="118" t="s">
        <v>91</v>
      </c>
      <c r="C10" s="118" t="s">
        <v>479</v>
      </c>
      <c r="D10" s="118" t="s">
        <v>480</v>
      </c>
      <c r="E10" s="118" t="s">
        <v>71</v>
      </c>
      <c r="F10" s="10" t="s">
        <v>4</v>
      </c>
      <c r="O10" s="110"/>
    </row>
    <row r="11" spans="1:15" s="122" customFormat="1">
      <c r="A11" s="123" t="s">
        <v>27</v>
      </c>
      <c r="B11" s="6">
        <v>3</v>
      </c>
      <c r="C11" s="6">
        <v>1</v>
      </c>
      <c r="D11" s="6">
        <v>3</v>
      </c>
      <c r="E11" s="6">
        <v>0</v>
      </c>
      <c r="F11" s="44">
        <f>SUM(B11:E11)</f>
        <v>7</v>
      </c>
    </row>
    <row r="12" spans="1:15" s="122" customFormat="1">
      <c r="A12" s="123" t="s">
        <v>331</v>
      </c>
      <c r="B12" s="6">
        <v>19</v>
      </c>
      <c r="C12" s="6">
        <v>6</v>
      </c>
      <c r="D12" s="6">
        <v>12</v>
      </c>
      <c r="E12" s="6">
        <v>2</v>
      </c>
      <c r="F12" s="44">
        <f t="shared" ref="F12:F14" si="0">SUM(B12:E12)</f>
        <v>39</v>
      </c>
    </row>
    <row r="13" spans="1:15" s="122" customFormat="1">
      <c r="A13" s="123" t="s">
        <v>30</v>
      </c>
      <c r="B13" s="6">
        <v>11</v>
      </c>
      <c r="C13" s="6">
        <v>0</v>
      </c>
      <c r="D13" s="6">
        <v>0</v>
      </c>
      <c r="E13" s="6">
        <v>1</v>
      </c>
      <c r="F13" s="44">
        <f t="shared" si="0"/>
        <v>12</v>
      </c>
    </row>
    <row r="14" spans="1:15" s="122" customFormat="1" ht="12.75" customHeight="1">
      <c r="A14" s="123" t="s">
        <v>43</v>
      </c>
      <c r="B14" s="6">
        <v>4</v>
      </c>
      <c r="C14" s="6">
        <v>0</v>
      </c>
      <c r="D14" s="6">
        <v>0</v>
      </c>
      <c r="E14" s="6">
        <v>0</v>
      </c>
      <c r="F14" s="44">
        <f t="shared" si="0"/>
        <v>4</v>
      </c>
    </row>
    <row r="15" spans="1:15" s="122" customFormat="1" ht="13.5" thickBot="1">
      <c r="A15" s="168" t="s">
        <v>157</v>
      </c>
      <c r="B15" s="42">
        <f>SUM(B11:B14)</f>
        <v>37</v>
      </c>
      <c r="C15" s="42">
        <f>SUM(C11:C14)</f>
        <v>7</v>
      </c>
      <c r="D15" s="42">
        <f>SUM(D11:D14)</f>
        <v>15</v>
      </c>
      <c r="E15" s="42">
        <f>SUM(E11:E14)</f>
        <v>3</v>
      </c>
      <c r="F15" s="30">
        <f>SUM(B15:E15)</f>
        <v>62</v>
      </c>
    </row>
    <row r="16" spans="1:15" s="34" customFormat="1" ht="14.25">
      <c r="A16" s="73"/>
      <c r="B16" s="74"/>
      <c r="C16" s="74"/>
      <c r="D16" s="74"/>
      <c r="E16" s="74"/>
      <c r="F16" s="28"/>
    </row>
    <row r="17" spans="1:6" s="34" customFormat="1" ht="15" thickBot="1">
      <c r="A17" s="73"/>
      <c r="B17" s="74"/>
      <c r="C17" s="74"/>
      <c r="D17" s="74"/>
      <c r="E17" s="74"/>
      <c r="F17" s="28"/>
    </row>
    <row r="18" spans="1:6" s="122" customFormat="1" ht="13.5" thickBot="1">
      <c r="A18" s="264" t="s">
        <v>481</v>
      </c>
      <c r="B18" s="265" t="s">
        <v>90</v>
      </c>
      <c r="C18" s="265" t="s">
        <v>90</v>
      </c>
      <c r="D18" s="265" t="s">
        <v>90</v>
      </c>
      <c r="E18" s="266" t="s">
        <v>90</v>
      </c>
    </row>
    <row r="19" spans="1:6" s="122" customFormat="1" ht="30" customHeight="1">
      <c r="A19" s="117" t="s">
        <v>2</v>
      </c>
      <c r="B19" s="118" t="s">
        <v>91</v>
      </c>
      <c r="C19" s="118" t="s">
        <v>482</v>
      </c>
      <c r="D19" s="118" t="s">
        <v>71</v>
      </c>
      <c r="E19" s="10" t="s">
        <v>4</v>
      </c>
    </row>
    <row r="20" spans="1:6" s="122" customFormat="1">
      <c r="A20" s="123" t="s">
        <v>27</v>
      </c>
      <c r="B20" s="6">
        <v>1</v>
      </c>
      <c r="C20" s="6">
        <v>4</v>
      </c>
      <c r="D20" s="6">
        <v>0</v>
      </c>
      <c r="E20" s="44">
        <f>SUM(B20:D20)</f>
        <v>5</v>
      </c>
    </row>
    <row r="21" spans="1:6" s="122" customFormat="1" ht="12.75" customHeight="1">
      <c r="A21" s="124" t="s">
        <v>174</v>
      </c>
      <c r="B21" s="6">
        <v>7</v>
      </c>
      <c r="C21" s="6">
        <v>7</v>
      </c>
      <c r="D21" s="6">
        <v>1</v>
      </c>
      <c r="E21" s="44">
        <f t="shared" ref="E21:E23" si="1">SUM(B21:D21)</f>
        <v>15</v>
      </c>
    </row>
    <row r="22" spans="1:6" s="122" customFormat="1" ht="12.75" customHeight="1">
      <c r="A22" s="124" t="s">
        <v>175</v>
      </c>
      <c r="B22" s="6">
        <v>1</v>
      </c>
      <c r="C22" s="6">
        <v>2</v>
      </c>
      <c r="D22" s="6">
        <v>1</v>
      </c>
      <c r="E22" s="44">
        <f t="shared" si="1"/>
        <v>4</v>
      </c>
    </row>
    <row r="23" spans="1:6" s="122" customFormat="1">
      <c r="A23" s="123" t="s">
        <v>43</v>
      </c>
      <c r="B23" s="6">
        <v>3</v>
      </c>
      <c r="C23" s="6">
        <v>1</v>
      </c>
      <c r="D23" s="6">
        <v>0</v>
      </c>
      <c r="E23" s="44">
        <f t="shared" si="1"/>
        <v>4</v>
      </c>
    </row>
    <row r="24" spans="1:6" s="122" customFormat="1" ht="13.5" thickBot="1">
      <c r="A24" s="68" t="s">
        <v>169</v>
      </c>
      <c r="B24" s="42">
        <f>SUM(B20:B23)</f>
        <v>12</v>
      </c>
      <c r="C24" s="42">
        <f>SUM(C20:C23)</f>
        <v>14</v>
      </c>
      <c r="D24" s="42">
        <f>SUM(D20:D23)</f>
        <v>2</v>
      </c>
      <c r="E24" s="30">
        <f>SUM(E20:E23)</f>
        <v>28</v>
      </c>
    </row>
    <row r="25" spans="1:6" s="34" customFormat="1" ht="14.25">
      <c r="A25" s="73"/>
      <c r="B25" s="74"/>
      <c r="C25" s="74"/>
      <c r="D25" s="74"/>
      <c r="E25" s="74"/>
      <c r="F25" s="28"/>
    </row>
    <row r="26" spans="1:6" s="34" customFormat="1" ht="15" thickBot="1">
      <c r="A26" s="73"/>
      <c r="B26" s="74"/>
      <c r="C26" s="74"/>
      <c r="D26" s="74"/>
      <c r="E26" s="74"/>
      <c r="F26" s="28"/>
    </row>
    <row r="27" spans="1:6" s="122" customFormat="1" ht="13.5" thickBot="1">
      <c r="A27" s="264" t="s">
        <v>483</v>
      </c>
      <c r="B27" s="265" t="s">
        <v>90</v>
      </c>
      <c r="C27" s="265" t="s">
        <v>90</v>
      </c>
      <c r="D27" s="265" t="s">
        <v>90</v>
      </c>
      <c r="E27" s="266" t="s">
        <v>90</v>
      </c>
    </row>
    <row r="28" spans="1:6" s="122" customFormat="1" ht="30" customHeight="1">
      <c r="A28" s="117" t="s">
        <v>2</v>
      </c>
      <c r="B28" s="118" t="s">
        <v>91</v>
      </c>
      <c r="C28" s="118" t="s">
        <v>482</v>
      </c>
      <c r="D28" s="118" t="s">
        <v>71</v>
      </c>
      <c r="E28" s="10" t="s">
        <v>4</v>
      </c>
    </row>
    <row r="29" spans="1:6" s="122" customFormat="1">
      <c r="A29" s="123" t="s">
        <v>27</v>
      </c>
      <c r="B29" s="6">
        <v>1</v>
      </c>
      <c r="C29" s="6">
        <v>1</v>
      </c>
      <c r="D29" s="6">
        <v>0</v>
      </c>
      <c r="E29" s="44">
        <f>SUM(B29:D29)</f>
        <v>2</v>
      </c>
    </row>
    <row r="30" spans="1:6" s="122" customFormat="1" ht="12.75" customHeight="1">
      <c r="A30" s="124" t="s">
        <v>174</v>
      </c>
      <c r="B30" s="6">
        <v>8</v>
      </c>
      <c r="C30" s="6">
        <v>4</v>
      </c>
      <c r="D30" s="6">
        <v>1</v>
      </c>
      <c r="E30" s="44">
        <f t="shared" ref="E30:E32" si="2">SUM(B30:D30)</f>
        <v>13</v>
      </c>
    </row>
    <row r="31" spans="1:6" s="122" customFormat="1" ht="12.75" customHeight="1">
      <c r="A31" s="124" t="s">
        <v>175</v>
      </c>
      <c r="B31" s="6">
        <v>2</v>
      </c>
      <c r="C31" s="6">
        <v>7</v>
      </c>
      <c r="D31" s="6">
        <v>2</v>
      </c>
      <c r="E31" s="44">
        <f t="shared" si="2"/>
        <v>11</v>
      </c>
    </row>
    <row r="32" spans="1:6" s="122" customFormat="1">
      <c r="A32" s="123" t="s">
        <v>43</v>
      </c>
      <c r="B32" s="6">
        <v>1</v>
      </c>
      <c r="C32" s="6">
        <v>0</v>
      </c>
      <c r="D32" s="6">
        <v>0</v>
      </c>
      <c r="E32" s="44">
        <f t="shared" si="2"/>
        <v>1</v>
      </c>
    </row>
    <row r="33" spans="1:6" s="122" customFormat="1" ht="13.5" thickBot="1">
      <c r="A33" s="68" t="s">
        <v>169</v>
      </c>
      <c r="B33" s="42">
        <f>SUM(B29:B32)</f>
        <v>12</v>
      </c>
      <c r="C33" s="42">
        <f>SUM(C29:C32)</f>
        <v>12</v>
      </c>
      <c r="D33" s="42">
        <f>SUM(D29:D32)</f>
        <v>3</v>
      </c>
      <c r="E33" s="30">
        <f>SUM(E29:E32)</f>
        <v>27</v>
      </c>
    </row>
    <row r="34" spans="1:6" s="34" customFormat="1" ht="14.25">
      <c r="A34" s="73"/>
      <c r="B34" s="74"/>
      <c r="C34" s="74"/>
      <c r="D34" s="74"/>
      <c r="E34" s="74"/>
      <c r="F34" s="28"/>
    </row>
    <row r="35" spans="1:6" s="34" customFormat="1" ht="15" thickBot="1">
      <c r="A35" s="73"/>
      <c r="B35" s="74"/>
      <c r="C35" s="74"/>
      <c r="D35" s="74"/>
      <c r="E35" s="74"/>
      <c r="F35" s="28"/>
    </row>
    <row r="36" spans="1:6" s="122" customFormat="1" ht="13.5" thickBot="1">
      <c r="A36" s="264" t="s">
        <v>484</v>
      </c>
      <c r="B36" s="265" t="s">
        <v>90</v>
      </c>
      <c r="C36" s="265" t="s">
        <v>90</v>
      </c>
      <c r="D36" s="265" t="s">
        <v>90</v>
      </c>
      <c r="E36" s="266" t="s">
        <v>90</v>
      </c>
    </row>
    <row r="37" spans="1:6" s="122" customFormat="1" ht="30" customHeight="1">
      <c r="A37" s="117" t="s">
        <v>2</v>
      </c>
      <c r="B37" s="118" t="s">
        <v>91</v>
      </c>
      <c r="C37" s="118" t="s">
        <v>482</v>
      </c>
      <c r="D37" s="118" t="s">
        <v>71</v>
      </c>
      <c r="E37" s="10" t="s">
        <v>4</v>
      </c>
    </row>
    <row r="38" spans="1:6" s="122" customFormat="1">
      <c r="A38" s="123" t="s">
        <v>27</v>
      </c>
      <c r="B38" s="6">
        <v>2</v>
      </c>
      <c r="C38" s="6">
        <v>3</v>
      </c>
      <c r="D38" s="6">
        <v>0</v>
      </c>
      <c r="E38" s="44">
        <f>SUM(B38:D38)</f>
        <v>5</v>
      </c>
    </row>
    <row r="39" spans="1:6" s="122" customFormat="1" ht="12.75" customHeight="1">
      <c r="A39" s="124" t="s">
        <v>174</v>
      </c>
      <c r="B39" s="6">
        <v>9</v>
      </c>
      <c r="C39" s="6">
        <v>5</v>
      </c>
      <c r="D39" s="6">
        <v>5</v>
      </c>
      <c r="E39" s="44">
        <f t="shared" ref="E39:E41" si="3">SUM(B39:D39)</f>
        <v>19</v>
      </c>
    </row>
    <row r="40" spans="1:6" s="122" customFormat="1" ht="12.75" customHeight="1">
      <c r="A40" s="124" t="s">
        <v>175</v>
      </c>
      <c r="B40" s="6">
        <v>1</v>
      </c>
      <c r="C40" s="6">
        <v>3</v>
      </c>
      <c r="D40" s="6">
        <v>1</v>
      </c>
      <c r="E40" s="44">
        <f t="shared" si="3"/>
        <v>5</v>
      </c>
    </row>
    <row r="41" spans="1:6" s="122" customFormat="1">
      <c r="A41" s="123" t="s">
        <v>43</v>
      </c>
      <c r="B41" s="6">
        <v>3</v>
      </c>
      <c r="C41" s="6">
        <v>1</v>
      </c>
      <c r="D41" s="6">
        <v>0</v>
      </c>
      <c r="E41" s="44">
        <f t="shared" si="3"/>
        <v>4</v>
      </c>
    </row>
    <row r="42" spans="1:6" s="122" customFormat="1" ht="13.5" thickBot="1">
      <c r="A42" s="68" t="s">
        <v>169</v>
      </c>
      <c r="B42" s="42">
        <f>SUM(B38:B41)</f>
        <v>15</v>
      </c>
      <c r="C42" s="42">
        <f>SUM(C38:C41)</f>
        <v>12</v>
      </c>
      <c r="D42" s="42">
        <f>SUM(D38:D41)</f>
        <v>6</v>
      </c>
      <c r="E42" s="30">
        <f>SUM(E38:E41)</f>
        <v>33</v>
      </c>
    </row>
    <row r="43" spans="1:6" s="122" customFormat="1"/>
    <row r="44" spans="1:6" s="122" customFormat="1" ht="13.5" thickBot="1"/>
    <row r="45" spans="1:6" s="122" customFormat="1" ht="13.5" thickBot="1">
      <c r="A45" s="264" t="s">
        <v>485</v>
      </c>
      <c r="B45" s="276"/>
      <c r="C45" s="276"/>
      <c r="D45" s="276"/>
      <c r="E45" s="276"/>
      <c r="F45" s="277"/>
    </row>
    <row r="46" spans="1:6" s="122" customFormat="1" ht="30" customHeight="1">
      <c r="A46" s="117" t="s">
        <v>2</v>
      </c>
      <c r="B46" s="118" t="s">
        <v>91</v>
      </c>
      <c r="C46" s="118" t="s">
        <v>221</v>
      </c>
      <c r="D46" s="118" t="s">
        <v>222</v>
      </c>
      <c r="E46" s="118" t="s">
        <v>43</v>
      </c>
      <c r="F46" s="10" t="s">
        <v>4</v>
      </c>
    </row>
    <row r="47" spans="1:6" s="122" customFormat="1">
      <c r="A47" s="123" t="s">
        <v>27</v>
      </c>
      <c r="B47" s="105">
        <v>1</v>
      </c>
      <c r="C47" s="105">
        <v>1</v>
      </c>
      <c r="D47" s="105">
        <v>1</v>
      </c>
      <c r="E47" s="105">
        <v>0</v>
      </c>
      <c r="F47" s="44">
        <f>SUM(B47:E47)</f>
        <v>3</v>
      </c>
    </row>
    <row r="48" spans="1:6" s="122" customFormat="1" ht="12.75" customHeight="1">
      <c r="A48" s="124" t="s">
        <v>174</v>
      </c>
      <c r="B48" s="105">
        <v>8</v>
      </c>
      <c r="C48" s="105">
        <v>1</v>
      </c>
      <c r="D48" s="105">
        <v>1</v>
      </c>
      <c r="E48" s="105">
        <v>1</v>
      </c>
      <c r="F48" s="44">
        <f t="shared" ref="F48:F50" si="4">SUM(B48:E48)</f>
        <v>11</v>
      </c>
    </row>
    <row r="49" spans="1:13" s="122" customFormat="1" ht="12.75" customHeight="1">
      <c r="A49" s="124" t="s">
        <v>175</v>
      </c>
      <c r="B49" s="105">
        <v>0</v>
      </c>
      <c r="C49" s="105">
        <v>2</v>
      </c>
      <c r="D49" s="105">
        <v>3</v>
      </c>
      <c r="E49" s="105">
        <v>0</v>
      </c>
      <c r="F49" s="44">
        <f t="shared" si="4"/>
        <v>5</v>
      </c>
    </row>
    <row r="50" spans="1:13" s="122" customFormat="1">
      <c r="A50" s="123" t="s">
        <v>43</v>
      </c>
      <c r="B50" s="105">
        <v>1</v>
      </c>
      <c r="C50" s="105">
        <v>1</v>
      </c>
      <c r="D50" s="105">
        <v>1</v>
      </c>
      <c r="E50" s="105">
        <v>0</v>
      </c>
      <c r="F50" s="44">
        <f t="shared" si="4"/>
        <v>3</v>
      </c>
    </row>
    <row r="51" spans="1:13" s="122" customFormat="1" ht="13.5" thickBot="1">
      <c r="A51" s="68" t="s">
        <v>169</v>
      </c>
      <c r="B51" s="42">
        <f>SUM(B47:B50)</f>
        <v>10</v>
      </c>
      <c r="C51" s="42">
        <f>SUM(C47:C50)</f>
        <v>5</v>
      </c>
      <c r="D51" s="42">
        <f>SUM(D47:D50)</f>
        <v>6</v>
      </c>
      <c r="E51" s="42">
        <f>SUM(E47:E50)</f>
        <v>1</v>
      </c>
      <c r="F51" s="30">
        <f>SUM(F47:F50)</f>
        <v>22</v>
      </c>
    </row>
    <row r="52" spans="1:13" s="122" customFormat="1"/>
    <row r="53" spans="1:13" s="122" customFormat="1" ht="13.5" thickBot="1"/>
    <row r="54" spans="1:13" s="122" customFormat="1" ht="13.5" thickBot="1">
      <c r="A54" s="264" t="s">
        <v>486</v>
      </c>
      <c r="B54" s="265" t="s">
        <v>92</v>
      </c>
      <c r="C54" s="265" t="s">
        <v>92</v>
      </c>
      <c r="D54" s="265" t="s">
        <v>92</v>
      </c>
      <c r="E54" s="265" t="s">
        <v>92</v>
      </c>
      <c r="F54" s="266" t="s">
        <v>92</v>
      </c>
      <c r="M54" s="28"/>
    </row>
    <row r="55" spans="1:13" s="122" customFormat="1" ht="30" customHeight="1">
      <c r="A55" s="292" t="s">
        <v>2</v>
      </c>
      <c r="B55" s="293" t="s">
        <v>2</v>
      </c>
      <c r="C55" s="118" t="s">
        <v>93</v>
      </c>
      <c r="D55" s="118" t="s">
        <v>94</v>
      </c>
      <c r="E55" s="118" t="s">
        <v>95</v>
      </c>
      <c r="F55" s="10" t="s">
        <v>4</v>
      </c>
    </row>
    <row r="56" spans="1:13" s="122" customFormat="1">
      <c r="A56" s="288" t="s">
        <v>27</v>
      </c>
      <c r="B56" s="289" t="s">
        <v>27</v>
      </c>
      <c r="C56" s="6">
        <v>1</v>
      </c>
      <c r="D56" s="6">
        <v>4</v>
      </c>
      <c r="E56" s="6">
        <v>0</v>
      </c>
      <c r="F56" s="44">
        <f>SUM(C56:E56)</f>
        <v>5</v>
      </c>
    </row>
    <row r="57" spans="1:13" s="122" customFormat="1">
      <c r="A57" s="288" t="s">
        <v>331</v>
      </c>
      <c r="B57" s="289" t="s">
        <v>331</v>
      </c>
      <c r="C57" s="6">
        <v>11</v>
      </c>
      <c r="D57" s="6">
        <v>12</v>
      </c>
      <c r="E57" s="6">
        <v>14</v>
      </c>
      <c r="F57" s="44">
        <f t="shared" ref="F57:F59" si="5">SUM(C57:E57)</f>
        <v>37</v>
      </c>
    </row>
    <row r="58" spans="1:13" s="122" customFormat="1">
      <c r="A58" s="288" t="s">
        <v>30</v>
      </c>
      <c r="B58" s="289" t="s">
        <v>30</v>
      </c>
      <c r="C58" s="6">
        <v>7</v>
      </c>
      <c r="D58" s="6">
        <v>2</v>
      </c>
      <c r="E58" s="6">
        <v>1</v>
      </c>
      <c r="F58" s="44">
        <f t="shared" si="5"/>
        <v>10</v>
      </c>
    </row>
    <row r="59" spans="1:13" s="122" customFormat="1">
      <c r="A59" s="288" t="s">
        <v>43</v>
      </c>
      <c r="B59" s="289" t="s">
        <v>32</v>
      </c>
      <c r="C59" s="6">
        <v>3</v>
      </c>
      <c r="D59" s="6">
        <v>1</v>
      </c>
      <c r="E59" s="6">
        <v>0</v>
      </c>
      <c r="F59" s="44">
        <f t="shared" si="5"/>
        <v>4</v>
      </c>
    </row>
    <row r="60" spans="1:13" s="122" customFormat="1" ht="13.5" thickBot="1">
      <c r="A60" s="290" t="s">
        <v>157</v>
      </c>
      <c r="B60" s="291"/>
      <c r="C60" s="42">
        <f>SUM(C56:C59)</f>
        <v>22</v>
      </c>
      <c r="D60" s="42">
        <f>SUM(D56:D59)</f>
        <v>19</v>
      </c>
      <c r="E60" s="42">
        <f>SUM(E56:E59)</f>
        <v>15</v>
      </c>
      <c r="F60" s="30">
        <f>SUM(C60:E60)</f>
        <v>56</v>
      </c>
    </row>
    <row r="61" spans="1:13" s="122" customFormat="1"/>
    <row r="62" spans="1:13" s="122" customFormat="1" ht="13.5" thickBot="1"/>
    <row r="63" spans="1:13" s="122" customFormat="1" ht="13.5" thickBot="1">
      <c r="A63" s="264" t="s">
        <v>487</v>
      </c>
      <c r="B63" s="265" t="s">
        <v>92</v>
      </c>
      <c r="C63" s="265" t="s">
        <v>92</v>
      </c>
      <c r="D63" s="265" t="s">
        <v>92</v>
      </c>
      <c r="E63" s="265" t="s">
        <v>92</v>
      </c>
      <c r="F63" s="266" t="s">
        <v>92</v>
      </c>
    </row>
    <row r="64" spans="1:13" s="122" customFormat="1" ht="30" customHeight="1">
      <c r="A64" s="117" t="s">
        <v>2</v>
      </c>
      <c r="B64" s="118" t="s">
        <v>93</v>
      </c>
      <c r="C64" s="118" t="s">
        <v>94</v>
      </c>
      <c r="D64" s="118" t="s">
        <v>95</v>
      </c>
      <c r="E64" s="118" t="s">
        <v>87</v>
      </c>
      <c r="F64" s="10" t="s">
        <v>4</v>
      </c>
    </row>
    <row r="65" spans="1:6" s="122" customFormat="1">
      <c r="A65" s="123" t="s">
        <v>27</v>
      </c>
      <c r="B65" s="6">
        <v>1</v>
      </c>
      <c r="C65" s="6">
        <v>4</v>
      </c>
      <c r="D65" s="6">
        <v>0</v>
      </c>
      <c r="E65" s="6">
        <v>0</v>
      </c>
      <c r="F65" s="44">
        <f>SUM(B65:E65)</f>
        <v>5</v>
      </c>
    </row>
    <row r="66" spans="1:6" s="122" customFormat="1" ht="12.75" customHeight="1">
      <c r="A66" s="123" t="s">
        <v>28</v>
      </c>
      <c r="B66" s="6">
        <v>3</v>
      </c>
      <c r="C66" s="6">
        <v>7</v>
      </c>
      <c r="D66" s="6">
        <v>5</v>
      </c>
      <c r="E66" s="6">
        <v>1</v>
      </c>
      <c r="F66" s="44">
        <f t="shared" ref="F66:F68" si="6">SUM(B66:E66)</f>
        <v>16</v>
      </c>
    </row>
    <row r="67" spans="1:6" s="122" customFormat="1" ht="12.75" customHeight="1">
      <c r="A67" s="123" t="s">
        <v>29</v>
      </c>
      <c r="B67" s="6">
        <v>1</v>
      </c>
      <c r="C67" s="6">
        <v>2</v>
      </c>
      <c r="D67" s="6">
        <v>1</v>
      </c>
      <c r="E67" s="6">
        <v>0</v>
      </c>
      <c r="F67" s="44">
        <f t="shared" si="6"/>
        <v>4</v>
      </c>
    </row>
    <row r="68" spans="1:6" s="122" customFormat="1">
      <c r="A68" s="123" t="s">
        <v>43</v>
      </c>
      <c r="B68" s="6">
        <v>2</v>
      </c>
      <c r="C68" s="6">
        <v>1</v>
      </c>
      <c r="D68" s="6">
        <v>0</v>
      </c>
      <c r="E68" s="6">
        <v>0</v>
      </c>
      <c r="F68" s="44">
        <f t="shared" si="6"/>
        <v>3</v>
      </c>
    </row>
    <row r="69" spans="1:6" s="122" customFormat="1" ht="13.5" thickBot="1">
      <c r="A69" s="68" t="s">
        <v>169</v>
      </c>
      <c r="B69" s="42">
        <f>SUM(B65:B68)</f>
        <v>7</v>
      </c>
      <c r="C69" s="42">
        <f>SUM(C65:C68)</f>
        <v>14</v>
      </c>
      <c r="D69" s="42">
        <f>SUM(D65:D68)</f>
        <v>6</v>
      </c>
      <c r="E69" s="42">
        <f>SUM(E65:E68)</f>
        <v>1</v>
      </c>
      <c r="F69" s="30">
        <f>SUM(F65:F68)</f>
        <v>28</v>
      </c>
    </row>
    <row r="70" spans="1:6" s="122" customFormat="1"/>
    <row r="71" spans="1:6" s="122" customFormat="1" ht="13.5" thickBot="1"/>
    <row r="72" spans="1:6" s="122" customFormat="1" ht="13.5" thickBot="1">
      <c r="A72" s="264" t="s">
        <v>488</v>
      </c>
      <c r="B72" s="265"/>
      <c r="C72" s="265"/>
      <c r="D72" s="265"/>
      <c r="E72" s="265"/>
      <c r="F72" s="266"/>
    </row>
    <row r="73" spans="1:6" s="122" customFormat="1" ht="30" customHeight="1">
      <c r="A73" s="117" t="s">
        <v>2</v>
      </c>
      <c r="B73" s="118" t="s">
        <v>93</v>
      </c>
      <c r="C73" s="118" t="s">
        <v>94</v>
      </c>
      <c r="D73" s="118" t="s">
        <v>95</v>
      </c>
      <c r="E73" s="118" t="s">
        <v>87</v>
      </c>
      <c r="F73" s="10" t="s">
        <v>4</v>
      </c>
    </row>
    <row r="74" spans="1:6" s="122" customFormat="1">
      <c r="A74" s="123" t="s">
        <v>27</v>
      </c>
      <c r="B74" s="6">
        <v>0</v>
      </c>
      <c r="C74" s="6">
        <v>1</v>
      </c>
      <c r="D74" s="6">
        <v>1</v>
      </c>
      <c r="E74" s="6">
        <v>0</v>
      </c>
      <c r="F74" s="44">
        <f>SUM(B74:E74)</f>
        <v>2</v>
      </c>
    </row>
    <row r="75" spans="1:6" s="122" customFormat="1" ht="12.75" customHeight="1">
      <c r="A75" s="124" t="s">
        <v>174</v>
      </c>
      <c r="B75" s="6">
        <v>0</v>
      </c>
      <c r="C75" s="6">
        <v>6</v>
      </c>
      <c r="D75" s="6">
        <v>4</v>
      </c>
      <c r="E75" s="6">
        <v>3</v>
      </c>
      <c r="F75" s="44">
        <f t="shared" ref="F75:F77" si="7">SUM(B75:E75)</f>
        <v>13</v>
      </c>
    </row>
    <row r="76" spans="1:6" s="122" customFormat="1" ht="12.75" customHeight="1">
      <c r="A76" s="124" t="s">
        <v>175</v>
      </c>
      <c r="B76" s="6">
        <v>0</v>
      </c>
      <c r="C76" s="6">
        <v>6</v>
      </c>
      <c r="D76" s="6">
        <v>4</v>
      </c>
      <c r="E76" s="6">
        <v>1</v>
      </c>
      <c r="F76" s="44">
        <f t="shared" si="7"/>
        <v>11</v>
      </c>
    </row>
    <row r="77" spans="1:6" s="122" customFormat="1">
      <c r="A77" s="123" t="s">
        <v>43</v>
      </c>
      <c r="B77" s="6">
        <v>0</v>
      </c>
      <c r="C77" s="6">
        <v>1</v>
      </c>
      <c r="D77" s="6">
        <v>0</v>
      </c>
      <c r="E77" s="6">
        <v>0</v>
      </c>
      <c r="F77" s="44">
        <f t="shared" si="7"/>
        <v>1</v>
      </c>
    </row>
    <row r="78" spans="1:6" s="122" customFormat="1" ht="13.5" thickBot="1">
      <c r="A78" s="68" t="s">
        <v>169</v>
      </c>
      <c r="B78" s="42">
        <f>SUM(B74:B77)</f>
        <v>0</v>
      </c>
      <c r="C78" s="42">
        <f>SUM(C74:C77)</f>
        <v>14</v>
      </c>
      <c r="D78" s="42">
        <f>SUM(D74:D77)</f>
        <v>9</v>
      </c>
      <c r="E78" s="42">
        <f>SUM(E74:E77)</f>
        <v>4</v>
      </c>
      <c r="F78" s="30">
        <f>SUM(F74:F77)</f>
        <v>27</v>
      </c>
    </row>
    <row r="79" spans="1:6" s="122" customFormat="1"/>
    <row r="80" spans="1:6" s="122" customFormat="1" ht="13.5" thickBot="1"/>
    <row r="81" spans="1:6" s="122" customFormat="1" ht="13.5" thickBot="1">
      <c r="A81" s="264" t="s">
        <v>489</v>
      </c>
      <c r="B81" s="265"/>
      <c r="C81" s="265"/>
      <c r="D81" s="265"/>
      <c r="E81" s="265"/>
      <c r="F81" s="266"/>
    </row>
    <row r="82" spans="1:6" s="122" customFormat="1" ht="30" customHeight="1">
      <c r="A82" s="117" t="s">
        <v>2</v>
      </c>
      <c r="B82" s="118" t="s">
        <v>93</v>
      </c>
      <c r="C82" s="118" t="s">
        <v>94</v>
      </c>
      <c r="D82" s="118" t="s">
        <v>95</v>
      </c>
      <c r="E82" s="118" t="s">
        <v>87</v>
      </c>
      <c r="F82" s="10" t="s">
        <v>4</v>
      </c>
    </row>
    <row r="83" spans="1:6" s="122" customFormat="1">
      <c r="A83" s="123" t="s">
        <v>27</v>
      </c>
      <c r="B83" s="6">
        <v>1</v>
      </c>
      <c r="C83" s="6">
        <v>3</v>
      </c>
      <c r="D83" s="6">
        <v>1</v>
      </c>
      <c r="E83" s="6">
        <v>0</v>
      </c>
      <c r="F83" s="44">
        <f>SUM(B83:E83)</f>
        <v>5</v>
      </c>
    </row>
    <row r="84" spans="1:6" s="122" customFormat="1" ht="12.75" customHeight="1">
      <c r="A84" s="124" t="s">
        <v>174</v>
      </c>
      <c r="B84" s="6">
        <v>4</v>
      </c>
      <c r="C84" s="6">
        <v>9</v>
      </c>
      <c r="D84" s="6">
        <v>0</v>
      </c>
      <c r="E84" s="6">
        <v>5</v>
      </c>
      <c r="F84" s="44">
        <f t="shared" ref="F84:F86" si="8">SUM(B84:E84)</f>
        <v>18</v>
      </c>
    </row>
    <row r="85" spans="1:6" s="122" customFormat="1" ht="12.75" customHeight="1">
      <c r="A85" s="124" t="s">
        <v>175</v>
      </c>
      <c r="B85" s="6">
        <v>0</v>
      </c>
      <c r="C85" s="6">
        <v>3</v>
      </c>
      <c r="D85" s="6">
        <v>1</v>
      </c>
      <c r="E85" s="6">
        <v>0</v>
      </c>
      <c r="F85" s="44">
        <f t="shared" si="8"/>
        <v>4</v>
      </c>
    </row>
    <row r="86" spans="1:6" s="122" customFormat="1">
      <c r="A86" s="123" t="s">
        <v>43</v>
      </c>
      <c r="B86" s="6">
        <v>2</v>
      </c>
      <c r="C86" s="6">
        <v>0</v>
      </c>
      <c r="D86" s="6">
        <v>0</v>
      </c>
      <c r="E86" s="6">
        <v>3</v>
      </c>
      <c r="F86" s="44">
        <f t="shared" si="8"/>
        <v>5</v>
      </c>
    </row>
    <row r="87" spans="1:6" s="122" customFormat="1" ht="13.5" thickBot="1">
      <c r="A87" s="68" t="s">
        <v>169</v>
      </c>
      <c r="B87" s="42">
        <f>SUM(B83:B86)</f>
        <v>7</v>
      </c>
      <c r="C87" s="42">
        <f>SUM(C83:C86)</f>
        <v>15</v>
      </c>
      <c r="D87" s="42">
        <f>SUM(D83:D86)</f>
        <v>2</v>
      </c>
      <c r="E87" s="42">
        <f>SUM(E83:E86)</f>
        <v>8</v>
      </c>
      <c r="F87" s="30">
        <f>SUM(F83:F86)</f>
        <v>32</v>
      </c>
    </row>
    <row r="88" spans="1:6" s="122" customFormat="1">
      <c r="A88" s="177"/>
      <c r="B88" s="34"/>
      <c r="C88" s="34"/>
      <c r="D88" s="34"/>
      <c r="E88" s="34"/>
      <c r="F88" s="34"/>
    </row>
    <row r="89" spans="1:6" s="122" customFormat="1" ht="14.25" customHeight="1" thickBot="1">
      <c r="A89" s="177"/>
      <c r="B89" s="34"/>
      <c r="C89" s="34"/>
      <c r="D89" s="34"/>
      <c r="E89" s="34"/>
      <c r="F89" s="34"/>
    </row>
    <row r="90" spans="1:6" s="122" customFormat="1" ht="13.5" thickBot="1">
      <c r="A90" s="264" t="s">
        <v>490</v>
      </c>
      <c r="B90" s="265"/>
      <c r="C90" s="265"/>
      <c r="D90" s="265"/>
      <c r="E90" s="265"/>
      <c r="F90" s="266"/>
    </row>
    <row r="91" spans="1:6" s="122" customFormat="1" ht="30" customHeight="1">
      <c r="A91" s="117" t="s">
        <v>2</v>
      </c>
      <c r="B91" s="118" t="s">
        <v>93</v>
      </c>
      <c r="C91" s="118" t="s">
        <v>94</v>
      </c>
      <c r="D91" s="118" t="s">
        <v>95</v>
      </c>
      <c r="E91" s="118" t="s">
        <v>87</v>
      </c>
      <c r="F91" s="10" t="s">
        <v>4</v>
      </c>
    </row>
    <row r="92" spans="1:6" s="122" customFormat="1">
      <c r="A92" s="123" t="s">
        <v>27</v>
      </c>
      <c r="B92" s="105">
        <v>1</v>
      </c>
      <c r="C92" s="105">
        <v>1</v>
      </c>
      <c r="D92" s="105">
        <v>1</v>
      </c>
      <c r="E92" s="105">
        <v>0</v>
      </c>
      <c r="F92" s="44">
        <f>SUM(B92:E92)</f>
        <v>3</v>
      </c>
    </row>
    <row r="93" spans="1:6" s="122" customFormat="1" ht="12.75" customHeight="1">
      <c r="A93" s="124" t="s">
        <v>174</v>
      </c>
      <c r="B93" s="105">
        <v>0</v>
      </c>
      <c r="C93" s="105">
        <v>6</v>
      </c>
      <c r="D93" s="105">
        <v>4</v>
      </c>
      <c r="E93" s="105">
        <v>1</v>
      </c>
      <c r="F93" s="44">
        <f t="shared" ref="F93:F95" si="9">SUM(B93:E93)</f>
        <v>11</v>
      </c>
    </row>
    <row r="94" spans="1:6" s="122" customFormat="1" ht="12.75" customHeight="1">
      <c r="A94" s="124" t="s">
        <v>175</v>
      </c>
      <c r="B94" s="105">
        <v>1</v>
      </c>
      <c r="C94" s="105">
        <v>2</v>
      </c>
      <c r="D94" s="105">
        <v>2</v>
      </c>
      <c r="E94" s="105">
        <v>0</v>
      </c>
      <c r="F94" s="44">
        <f t="shared" si="9"/>
        <v>5</v>
      </c>
    </row>
    <row r="95" spans="1:6" s="122" customFormat="1">
      <c r="A95" s="123" t="s">
        <v>43</v>
      </c>
      <c r="B95" s="105">
        <v>1</v>
      </c>
      <c r="C95" s="105">
        <v>0</v>
      </c>
      <c r="D95" s="105">
        <v>2</v>
      </c>
      <c r="E95" s="105">
        <v>1</v>
      </c>
      <c r="F95" s="44">
        <f t="shared" si="9"/>
        <v>4</v>
      </c>
    </row>
    <row r="96" spans="1:6" s="122" customFormat="1" ht="13.5" thickBot="1">
      <c r="A96" s="68" t="s">
        <v>169</v>
      </c>
      <c r="B96" s="42">
        <f>SUM(B92:B95)</f>
        <v>3</v>
      </c>
      <c r="C96" s="42">
        <f>SUM(C92:C95)</f>
        <v>9</v>
      </c>
      <c r="D96" s="42">
        <f>SUM(D92:D95)</f>
        <v>9</v>
      </c>
      <c r="E96" s="42">
        <f>SUM(E92:E95)</f>
        <v>2</v>
      </c>
      <c r="F96" s="30">
        <f>SUM(F92:F95)</f>
        <v>23</v>
      </c>
    </row>
    <row r="97" spans="1:6" s="34" customFormat="1">
      <c r="A97" s="90"/>
      <c r="B97" s="92"/>
      <c r="C97" s="92"/>
      <c r="D97" s="92"/>
      <c r="E97" s="92"/>
      <c r="F97" s="95"/>
    </row>
    <row r="98" spans="1:6" s="34" customFormat="1" ht="13.5" thickBot="1">
      <c r="A98" s="90"/>
      <c r="B98" s="92"/>
      <c r="C98" s="92"/>
      <c r="D98" s="92"/>
      <c r="E98" s="92"/>
      <c r="F98" s="95"/>
    </row>
    <row r="99" spans="1:6" s="122" customFormat="1" ht="13.5" customHeight="1" thickBot="1">
      <c r="A99" s="125" t="s">
        <v>491</v>
      </c>
      <c r="B99" s="126"/>
      <c r="C99" s="126"/>
      <c r="D99" s="126"/>
      <c r="E99" s="126"/>
      <c r="F99" s="127"/>
    </row>
    <row r="100" spans="1:6" s="122" customFormat="1" ht="30" customHeight="1">
      <c r="A100" s="32" t="s">
        <v>2</v>
      </c>
      <c r="B100" s="65" t="s">
        <v>97</v>
      </c>
      <c r="C100" s="65" t="s">
        <v>98</v>
      </c>
      <c r="D100" s="65" t="s">
        <v>99</v>
      </c>
      <c r="E100" s="65" t="s">
        <v>87</v>
      </c>
      <c r="F100" s="16" t="s">
        <v>4</v>
      </c>
    </row>
    <row r="101" spans="1:6" s="122" customFormat="1">
      <c r="A101" s="123" t="s">
        <v>27</v>
      </c>
      <c r="B101" s="6">
        <v>0</v>
      </c>
      <c r="C101" s="6">
        <v>2</v>
      </c>
      <c r="D101" s="6">
        <v>2</v>
      </c>
      <c r="E101" s="6">
        <v>1</v>
      </c>
      <c r="F101" s="44">
        <f>SUM(B101:E101)</f>
        <v>5</v>
      </c>
    </row>
    <row r="102" spans="1:6" s="122" customFormat="1">
      <c r="A102" s="123" t="s">
        <v>331</v>
      </c>
      <c r="B102" s="6">
        <v>3</v>
      </c>
      <c r="C102" s="6">
        <v>19</v>
      </c>
      <c r="D102" s="6">
        <v>10</v>
      </c>
      <c r="E102" s="6">
        <v>5</v>
      </c>
      <c r="F102" s="44">
        <f t="shared" ref="F102:F104" si="10">SUM(B102:E102)</f>
        <v>37</v>
      </c>
    </row>
    <row r="103" spans="1:6" s="122" customFormat="1">
      <c r="A103" s="123" t="s">
        <v>30</v>
      </c>
      <c r="B103" s="6">
        <v>0</v>
      </c>
      <c r="C103" s="6">
        <v>3</v>
      </c>
      <c r="D103" s="6">
        <v>3</v>
      </c>
      <c r="E103" s="6">
        <v>4</v>
      </c>
      <c r="F103" s="44">
        <f t="shared" si="10"/>
        <v>10</v>
      </c>
    </row>
    <row r="104" spans="1:6" s="122" customFormat="1">
      <c r="A104" s="123" t="s">
        <v>43</v>
      </c>
      <c r="B104" s="6">
        <v>1</v>
      </c>
      <c r="C104" s="6">
        <v>0</v>
      </c>
      <c r="D104" s="6">
        <v>0</v>
      </c>
      <c r="E104" s="6">
        <v>3</v>
      </c>
      <c r="F104" s="44">
        <f t="shared" si="10"/>
        <v>4</v>
      </c>
    </row>
    <row r="105" spans="1:6" s="122" customFormat="1" ht="13.5" thickBot="1">
      <c r="A105" s="168" t="s">
        <v>157</v>
      </c>
      <c r="B105" s="42">
        <f>SUM(B101:B104)</f>
        <v>4</v>
      </c>
      <c r="C105" s="42">
        <f>SUM(C101:C104)</f>
        <v>24</v>
      </c>
      <c r="D105" s="42">
        <f>SUM(D101:D104)</f>
        <v>15</v>
      </c>
      <c r="E105" s="42">
        <f>SUM(E101:E104)</f>
        <v>13</v>
      </c>
      <c r="F105" s="208">
        <f>SUM(F101:F104)</f>
        <v>56</v>
      </c>
    </row>
    <row r="106" spans="1:6" s="34" customFormat="1">
      <c r="A106" s="90"/>
      <c r="B106" s="92"/>
      <c r="C106" s="92"/>
      <c r="D106" s="92"/>
      <c r="E106" s="92"/>
      <c r="F106" s="95"/>
    </row>
    <row r="107" spans="1:6" s="34" customFormat="1" ht="13.5" thickBot="1">
      <c r="A107" s="90"/>
      <c r="B107" s="92"/>
      <c r="C107" s="92"/>
      <c r="D107" s="92"/>
      <c r="E107" s="92"/>
      <c r="F107" s="95"/>
    </row>
    <row r="108" spans="1:6" s="122" customFormat="1" ht="13.5" thickBot="1">
      <c r="A108" s="264" t="s">
        <v>492</v>
      </c>
      <c r="B108" s="265" t="s">
        <v>96</v>
      </c>
      <c r="C108" s="265" t="s">
        <v>96</v>
      </c>
      <c r="D108" s="265" t="s">
        <v>96</v>
      </c>
      <c r="E108" s="265" t="s">
        <v>96</v>
      </c>
      <c r="F108" s="266" t="s">
        <v>96</v>
      </c>
    </row>
    <row r="109" spans="1:6" s="122" customFormat="1" ht="30" customHeight="1">
      <c r="A109" s="117" t="s">
        <v>2</v>
      </c>
      <c r="B109" s="118" t="s">
        <v>97</v>
      </c>
      <c r="C109" s="118" t="s">
        <v>98</v>
      </c>
      <c r="D109" s="118" t="s">
        <v>99</v>
      </c>
      <c r="E109" s="118" t="s">
        <v>87</v>
      </c>
      <c r="F109" s="10" t="s">
        <v>4</v>
      </c>
    </row>
    <row r="110" spans="1:6" s="122" customFormat="1">
      <c r="A110" s="123" t="s">
        <v>27</v>
      </c>
      <c r="B110" s="6">
        <v>0</v>
      </c>
      <c r="C110" s="6">
        <v>1</v>
      </c>
      <c r="D110" s="6">
        <v>3</v>
      </c>
      <c r="E110" s="6">
        <v>1</v>
      </c>
      <c r="F110" s="44">
        <f>SUM(B110:E110)</f>
        <v>5</v>
      </c>
    </row>
    <row r="111" spans="1:6" s="122" customFormat="1" ht="12.75" customHeight="1">
      <c r="A111" s="123" t="s">
        <v>153</v>
      </c>
      <c r="B111" s="6">
        <v>1</v>
      </c>
      <c r="C111" s="6">
        <v>9</v>
      </c>
      <c r="D111" s="6">
        <v>5</v>
      </c>
      <c r="E111" s="6">
        <v>1</v>
      </c>
      <c r="F111" s="44">
        <f t="shared" ref="F111:F113" si="11">SUM(B111:E111)</f>
        <v>16</v>
      </c>
    </row>
    <row r="112" spans="1:6" s="122" customFormat="1" ht="12.75" customHeight="1">
      <c r="A112" s="123" t="s">
        <v>154</v>
      </c>
      <c r="B112" s="6">
        <v>0</v>
      </c>
      <c r="C112" s="6">
        <v>2</v>
      </c>
      <c r="D112" s="6">
        <v>2</v>
      </c>
      <c r="E112" s="6">
        <v>1</v>
      </c>
      <c r="F112" s="44">
        <f t="shared" si="11"/>
        <v>5</v>
      </c>
    </row>
    <row r="113" spans="1:6" s="122" customFormat="1">
      <c r="A113" s="123" t="s">
        <v>43</v>
      </c>
      <c r="B113" s="6">
        <v>1</v>
      </c>
      <c r="C113" s="6">
        <v>0</v>
      </c>
      <c r="D113" s="6">
        <v>2</v>
      </c>
      <c r="E113" s="6">
        <v>1</v>
      </c>
      <c r="F113" s="44">
        <f t="shared" si="11"/>
        <v>4</v>
      </c>
    </row>
    <row r="114" spans="1:6" s="122" customFormat="1" ht="13.5" thickBot="1">
      <c r="A114" s="68" t="s">
        <v>169</v>
      </c>
      <c r="B114" s="42">
        <f>SUM(B110:B113)</f>
        <v>2</v>
      </c>
      <c r="C114" s="42">
        <f>SUM(C110:C113)</f>
        <v>12</v>
      </c>
      <c r="D114" s="42">
        <f>SUM(D110:D113)</f>
        <v>12</v>
      </c>
      <c r="E114" s="42">
        <f>SUM(E110:E113)</f>
        <v>4</v>
      </c>
      <c r="F114" s="30">
        <f>SUM(F110:F113)</f>
        <v>30</v>
      </c>
    </row>
    <row r="115" spans="1:6" s="34" customFormat="1">
      <c r="A115" s="90"/>
      <c r="B115" s="92"/>
      <c r="C115" s="92"/>
      <c r="D115" s="92"/>
      <c r="E115" s="92"/>
      <c r="F115" s="95"/>
    </row>
    <row r="116" spans="1:6" s="34" customFormat="1" ht="13.5" thickBot="1">
      <c r="A116" s="90"/>
      <c r="B116" s="92"/>
      <c r="C116" s="92"/>
      <c r="D116" s="92"/>
      <c r="E116" s="92"/>
      <c r="F116" s="95"/>
    </row>
    <row r="117" spans="1:6" s="122" customFormat="1" ht="13.5" thickBot="1">
      <c r="A117" s="264" t="s">
        <v>493</v>
      </c>
      <c r="B117" s="265" t="s">
        <v>96</v>
      </c>
      <c r="C117" s="265" t="s">
        <v>96</v>
      </c>
      <c r="D117" s="265" t="s">
        <v>96</v>
      </c>
      <c r="E117" s="265" t="s">
        <v>96</v>
      </c>
      <c r="F117" s="266" t="s">
        <v>96</v>
      </c>
    </row>
    <row r="118" spans="1:6" s="122" customFormat="1" ht="30" customHeight="1">
      <c r="A118" s="117" t="s">
        <v>2</v>
      </c>
      <c r="B118" s="118" t="s">
        <v>97</v>
      </c>
      <c r="C118" s="118" t="s">
        <v>98</v>
      </c>
      <c r="D118" s="118" t="s">
        <v>99</v>
      </c>
      <c r="E118" s="118" t="s">
        <v>87</v>
      </c>
      <c r="F118" s="10" t="s">
        <v>4</v>
      </c>
    </row>
    <row r="119" spans="1:6" s="122" customFormat="1">
      <c r="A119" s="123" t="s">
        <v>27</v>
      </c>
      <c r="B119" s="6">
        <v>0</v>
      </c>
      <c r="C119" s="6">
        <v>0</v>
      </c>
      <c r="D119" s="6">
        <v>2</v>
      </c>
      <c r="E119" s="6">
        <v>0</v>
      </c>
      <c r="F119" s="44">
        <f>SUM(B119:E119)</f>
        <v>2</v>
      </c>
    </row>
    <row r="120" spans="1:6" s="122" customFormat="1" ht="12.75" customHeight="1">
      <c r="A120" s="123" t="s">
        <v>153</v>
      </c>
      <c r="B120" s="6">
        <v>0</v>
      </c>
      <c r="C120" s="6">
        <v>6</v>
      </c>
      <c r="D120" s="6">
        <v>7</v>
      </c>
      <c r="E120" s="6">
        <v>0</v>
      </c>
      <c r="F120" s="44">
        <f t="shared" ref="F120:F122" si="12">SUM(B120:E120)</f>
        <v>13</v>
      </c>
    </row>
    <row r="121" spans="1:6" s="122" customFormat="1" ht="12.75" customHeight="1">
      <c r="A121" s="123" t="s">
        <v>154</v>
      </c>
      <c r="B121" s="6">
        <v>1</v>
      </c>
      <c r="C121" s="6">
        <v>4</v>
      </c>
      <c r="D121" s="6">
        <v>6</v>
      </c>
      <c r="E121" s="6">
        <v>0</v>
      </c>
      <c r="F121" s="44">
        <f t="shared" si="12"/>
        <v>11</v>
      </c>
    </row>
    <row r="122" spans="1:6" s="122" customFormat="1">
      <c r="A122" s="123" t="s">
        <v>43</v>
      </c>
      <c r="B122" s="6">
        <v>0</v>
      </c>
      <c r="C122" s="6">
        <v>2</v>
      </c>
      <c r="D122" s="6">
        <v>0</v>
      </c>
      <c r="E122" s="6">
        <v>0</v>
      </c>
      <c r="F122" s="44">
        <f t="shared" si="12"/>
        <v>2</v>
      </c>
    </row>
    <row r="123" spans="1:6" s="122" customFormat="1" ht="13.5" thickBot="1">
      <c r="A123" s="68" t="s">
        <v>169</v>
      </c>
      <c r="B123" s="42">
        <f>SUM(B119:B122)</f>
        <v>1</v>
      </c>
      <c r="C123" s="42">
        <f>SUM(C119:C122)</f>
        <v>12</v>
      </c>
      <c r="D123" s="42">
        <f>SUM(D119:D122)</f>
        <v>15</v>
      </c>
      <c r="E123" s="42">
        <f>SUM(E119:E122)</f>
        <v>0</v>
      </c>
      <c r="F123" s="30">
        <f>SUM(F119:F122)</f>
        <v>28</v>
      </c>
    </row>
    <row r="124" spans="1:6" s="34" customFormat="1">
      <c r="A124" s="90"/>
      <c r="B124" s="92"/>
      <c r="C124" s="92"/>
      <c r="D124" s="92"/>
      <c r="E124" s="92"/>
      <c r="F124" s="95"/>
    </row>
    <row r="125" spans="1:6" s="34" customFormat="1" ht="13.5" thickBot="1">
      <c r="A125" s="90"/>
      <c r="B125" s="92"/>
      <c r="C125" s="92"/>
      <c r="D125" s="92"/>
      <c r="E125" s="92"/>
      <c r="F125" s="95"/>
    </row>
    <row r="126" spans="1:6" s="122" customFormat="1" ht="13.5" thickBot="1">
      <c r="A126" s="264" t="s">
        <v>494</v>
      </c>
      <c r="B126" s="265" t="s">
        <v>96</v>
      </c>
      <c r="C126" s="265" t="s">
        <v>96</v>
      </c>
      <c r="D126" s="265" t="s">
        <v>96</v>
      </c>
      <c r="E126" s="265" t="s">
        <v>96</v>
      </c>
      <c r="F126" s="266" t="s">
        <v>96</v>
      </c>
    </row>
    <row r="127" spans="1:6" s="122" customFormat="1" ht="30" customHeight="1">
      <c r="A127" s="117" t="s">
        <v>2</v>
      </c>
      <c r="B127" s="118" t="s">
        <v>97</v>
      </c>
      <c r="C127" s="118" t="s">
        <v>98</v>
      </c>
      <c r="D127" s="118" t="s">
        <v>99</v>
      </c>
      <c r="E127" s="118" t="s">
        <v>87</v>
      </c>
      <c r="F127" s="10" t="s">
        <v>4</v>
      </c>
    </row>
    <row r="128" spans="1:6" s="122" customFormat="1">
      <c r="A128" s="123" t="s">
        <v>27</v>
      </c>
      <c r="B128" s="6">
        <v>1</v>
      </c>
      <c r="C128" s="6">
        <v>0</v>
      </c>
      <c r="D128" s="6">
        <v>3</v>
      </c>
      <c r="E128" s="6">
        <v>1</v>
      </c>
      <c r="F128" s="44">
        <f>SUM(B128:E128)</f>
        <v>5</v>
      </c>
    </row>
    <row r="129" spans="1:6" s="122" customFormat="1" ht="12.75" customHeight="1">
      <c r="A129" s="123" t="s">
        <v>153</v>
      </c>
      <c r="B129" s="6">
        <v>0</v>
      </c>
      <c r="C129" s="6">
        <v>6</v>
      </c>
      <c r="D129" s="6">
        <v>8</v>
      </c>
      <c r="E129" s="6">
        <v>2</v>
      </c>
      <c r="F129" s="44">
        <f t="shared" ref="F129:F131" si="13">SUM(B129:E129)</f>
        <v>16</v>
      </c>
    </row>
    <row r="130" spans="1:6" s="122" customFormat="1" ht="12.75" customHeight="1">
      <c r="A130" s="123" t="s">
        <v>154</v>
      </c>
      <c r="B130" s="6">
        <v>0</v>
      </c>
      <c r="C130" s="6">
        <v>1</v>
      </c>
      <c r="D130" s="6">
        <v>3</v>
      </c>
      <c r="E130" s="6">
        <v>0</v>
      </c>
      <c r="F130" s="44">
        <f t="shared" si="13"/>
        <v>4</v>
      </c>
    </row>
    <row r="131" spans="1:6" s="122" customFormat="1">
      <c r="A131" s="123" t="s">
        <v>43</v>
      </c>
      <c r="B131" s="6">
        <v>0</v>
      </c>
      <c r="C131" s="6">
        <v>2</v>
      </c>
      <c r="D131" s="6">
        <v>1</v>
      </c>
      <c r="E131" s="6">
        <v>3</v>
      </c>
      <c r="F131" s="44">
        <f t="shared" si="13"/>
        <v>6</v>
      </c>
    </row>
    <row r="132" spans="1:6" s="122" customFormat="1" ht="13.5" thickBot="1">
      <c r="A132" s="68" t="s">
        <v>169</v>
      </c>
      <c r="B132" s="42">
        <f>SUM(B128:B131)</f>
        <v>1</v>
      </c>
      <c r="C132" s="42">
        <f>SUM(C128:C131)</f>
        <v>9</v>
      </c>
      <c r="D132" s="42">
        <f>SUM(D128:D131)</f>
        <v>15</v>
      </c>
      <c r="E132" s="42">
        <f>SUM(E128:E131)</f>
        <v>6</v>
      </c>
      <c r="F132" s="30">
        <f>SUM(F128:F131)</f>
        <v>31</v>
      </c>
    </row>
    <row r="133" spans="1:6" s="122" customFormat="1">
      <c r="A133" s="34"/>
      <c r="B133" s="34"/>
      <c r="C133" s="34"/>
      <c r="D133" s="34"/>
      <c r="E133" s="34"/>
      <c r="F133" s="34"/>
    </row>
    <row r="134" spans="1:6" s="122" customFormat="1" ht="13.5" thickBot="1">
      <c r="A134" s="34"/>
      <c r="B134" s="34"/>
      <c r="C134" s="34"/>
      <c r="D134" s="34"/>
      <c r="E134" s="34"/>
      <c r="F134" s="34"/>
    </row>
    <row r="135" spans="1:6" s="122" customFormat="1" ht="13.5" thickBot="1">
      <c r="A135" s="264" t="s">
        <v>495</v>
      </c>
      <c r="B135" s="265" t="s">
        <v>96</v>
      </c>
      <c r="C135" s="265" t="s">
        <v>96</v>
      </c>
      <c r="D135" s="265" t="s">
        <v>96</v>
      </c>
      <c r="E135" s="265" t="s">
        <v>96</v>
      </c>
      <c r="F135" s="266" t="s">
        <v>96</v>
      </c>
    </row>
    <row r="136" spans="1:6" s="122" customFormat="1" ht="30" customHeight="1">
      <c r="A136" s="117" t="s">
        <v>2</v>
      </c>
      <c r="B136" s="118" t="s">
        <v>97</v>
      </c>
      <c r="C136" s="118" t="s">
        <v>98</v>
      </c>
      <c r="D136" s="118" t="s">
        <v>99</v>
      </c>
      <c r="E136" s="118" t="s">
        <v>87</v>
      </c>
      <c r="F136" s="10" t="s">
        <v>4</v>
      </c>
    </row>
    <row r="137" spans="1:6" s="122" customFormat="1">
      <c r="A137" s="123" t="s">
        <v>27</v>
      </c>
      <c r="B137" s="105">
        <v>0</v>
      </c>
      <c r="C137" s="105">
        <v>2</v>
      </c>
      <c r="D137" s="105">
        <v>1</v>
      </c>
      <c r="E137" s="105">
        <v>0</v>
      </c>
      <c r="F137" s="44">
        <f>SUM(B137:E137)</f>
        <v>3</v>
      </c>
    </row>
    <row r="138" spans="1:6" s="122" customFormat="1" ht="12.75" customHeight="1">
      <c r="A138" s="123" t="s">
        <v>153</v>
      </c>
      <c r="B138" s="105">
        <v>0</v>
      </c>
      <c r="C138" s="105">
        <v>6</v>
      </c>
      <c r="D138" s="105">
        <v>5</v>
      </c>
      <c r="E138" s="105">
        <v>0</v>
      </c>
      <c r="F138" s="44">
        <f t="shared" ref="F138:F140" si="14">SUM(B138:E138)</f>
        <v>11</v>
      </c>
    </row>
    <row r="139" spans="1:6" s="122" customFormat="1" ht="12.75" customHeight="1">
      <c r="A139" s="123" t="s">
        <v>154</v>
      </c>
      <c r="B139" s="105">
        <v>0</v>
      </c>
      <c r="C139" s="105">
        <v>3</v>
      </c>
      <c r="D139" s="105">
        <v>2</v>
      </c>
      <c r="E139" s="105">
        <v>0</v>
      </c>
      <c r="F139" s="44">
        <f t="shared" si="14"/>
        <v>5</v>
      </c>
    </row>
    <row r="140" spans="1:6" s="122" customFormat="1">
      <c r="A140" s="123" t="s">
        <v>43</v>
      </c>
      <c r="B140" s="105">
        <v>1</v>
      </c>
      <c r="C140" s="105">
        <v>2</v>
      </c>
      <c r="D140" s="105">
        <v>0</v>
      </c>
      <c r="E140" s="105">
        <v>1</v>
      </c>
      <c r="F140" s="44">
        <f t="shared" si="14"/>
        <v>4</v>
      </c>
    </row>
    <row r="141" spans="1:6" s="122" customFormat="1" ht="13.5" thickBot="1">
      <c r="A141" s="68" t="s">
        <v>169</v>
      </c>
      <c r="B141" s="42">
        <f>SUM(B137:B140)</f>
        <v>1</v>
      </c>
      <c r="C141" s="42">
        <f>SUM(C137:C140)</f>
        <v>13</v>
      </c>
      <c r="D141" s="42">
        <f>SUM(D137:D140)</f>
        <v>8</v>
      </c>
      <c r="E141" s="42">
        <f>SUM(E137:E140)</f>
        <v>1</v>
      </c>
      <c r="F141" s="30">
        <f>SUM(F137:F140)</f>
        <v>23</v>
      </c>
    </row>
    <row r="142" spans="1:6" s="34" customFormat="1">
      <c r="A142" s="94"/>
      <c r="B142" s="96"/>
      <c r="C142" s="96"/>
      <c r="D142" s="96"/>
      <c r="E142" s="96"/>
      <c r="F142" s="97"/>
    </row>
    <row r="143" spans="1:6" s="34" customFormat="1" ht="13.5" thickBot="1">
      <c r="A143" s="94"/>
      <c r="B143" s="96"/>
      <c r="C143" s="96"/>
      <c r="D143" s="96"/>
      <c r="E143" s="96"/>
      <c r="F143" s="97"/>
    </row>
    <row r="144" spans="1:6" s="113" customFormat="1" ht="13.5" thickBot="1">
      <c r="A144" s="264" t="s">
        <v>747</v>
      </c>
      <c r="B144" s="265" t="s">
        <v>96</v>
      </c>
      <c r="C144" s="265" t="s">
        <v>96</v>
      </c>
      <c r="D144" s="265" t="s">
        <v>96</v>
      </c>
      <c r="E144" s="265" t="s">
        <v>96</v>
      </c>
      <c r="F144" s="266" t="s">
        <v>96</v>
      </c>
    </row>
    <row r="145" spans="1:6" s="113" customFormat="1" ht="30" customHeight="1">
      <c r="A145" s="117" t="s">
        <v>2</v>
      </c>
      <c r="B145" s="118" t="s">
        <v>97</v>
      </c>
      <c r="C145" s="118" t="s">
        <v>98</v>
      </c>
      <c r="D145" s="118" t="s">
        <v>99</v>
      </c>
      <c r="E145" s="118" t="s">
        <v>87</v>
      </c>
      <c r="F145" s="10" t="s">
        <v>4</v>
      </c>
    </row>
    <row r="146" spans="1:6" s="113" customFormat="1">
      <c r="A146" s="124" t="s">
        <v>27</v>
      </c>
      <c r="B146" s="105">
        <v>1</v>
      </c>
      <c r="C146" s="105">
        <v>3</v>
      </c>
      <c r="D146" s="105">
        <v>9</v>
      </c>
      <c r="E146" s="105">
        <v>2</v>
      </c>
      <c r="F146" s="44">
        <f>SUM(B146:E146)</f>
        <v>15</v>
      </c>
    </row>
    <row r="147" spans="1:6" s="113" customFormat="1" ht="12.75" customHeight="1">
      <c r="A147" s="123" t="s">
        <v>153</v>
      </c>
      <c r="B147" s="105">
        <v>1</v>
      </c>
      <c r="C147" s="105">
        <v>27</v>
      </c>
      <c r="D147" s="105">
        <v>25</v>
      </c>
      <c r="E147" s="105">
        <v>3</v>
      </c>
      <c r="F147" s="44">
        <f t="shared" ref="F147:F148" si="15">SUM(B147:E147)</f>
        <v>56</v>
      </c>
    </row>
    <row r="148" spans="1:6" s="113" customFormat="1" ht="12.75" customHeight="1">
      <c r="A148" s="123" t="s">
        <v>154</v>
      </c>
      <c r="B148" s="105">
        <v>1</v>
      </c>
      <c r="C148" s="105">
        <v>10</v>
      </c>
      <c r="D148" s="105">
        <v>13</v>
      </c>
      <c r="E148" s="105">
        <v>1</v>
      </c>
      <c r="F148" s="44">
        <f t="shared" si="15"/>
        <v>25</v>
      </c>
    </row>
    <row r="149" spans="1:6" s="113" customFormat="1" ht="13.5" thickBot="1">
      <c r="A149" s="68" t="s">
        <v>169</v>
      </c>
      <c r="B149" s="42">
        <f>SUM(B146:B148)</f>
        <v>3</v>
      </c>
      <c r="C149" s="42">
        <f>SUM(C146:C148)</f>
        <v>40</v>
      </c>
      <c r="D149" s="42">
        <f>SUM(D146:D148)</f>
        <v>47</v>
      </c>
      <c r="E149" s="42">
        <f>SUM(E146:E148)</f>
        <v>6</v>
      </c>
      <c r="F149" s="30">
        <f>SUM(F146:F148)</f>
        <v>96</v>
      </c>
    </row>
    <row r="150" spans="1:6" s="34" customFormat="1">
      <c r="A150" s="177"/>
      <c r="B150" s="85"/>
      <c r="C150" s="85"/>
      <c r="D150" s="85"/>
      <c r="E150" s="85"/>
      <c r="F150" s="224"/>
    </row>
    <row r="151" spans="1:6" s="34" customFormat="1" ht="13.5" thickBot="1">
      <c r="A151" s="177"/>
      <c r="B151" s="85"/>
      <c r="C151" s="85"/>
      <c r="D151" s="85"/>
      <c r="E151" s="85"/>
      <c r="F151" s="224"/>
    </row>
    <row r="152" spans="1:6" s="122" customFormat="1" ht="13.5" customHeight="1" thickBot="1">
      <c r="A152" s="264" t="s">
        <v>496</v>
      </c>
      <c r="B152" s="276"/>
      <c r="C152" s="276"/>
      <c r="D152" s="276"/>
      <c r="E152" s="276"/>
      <c r="F152" s="277"/>
    </row>
    <row r="153" spans="1:6" s="122" customFormat="1" ht="30" customHeight="1">
      <c r="A153" s="182" t="s">
        <v>2</v>
      </c>
      <c r="B153" s="118" t="s">
        <v>87</v>
      </c>
      <c r="C153" s="118" t="s">
        <v>101</v>
      </c>
      <c r="D153" s="118" t="s">
        <v>102</v>
      </c>
      <c r="E153" s="118" t="s">
        <v>72</v>
      </c>
      <c r="F153" s="10" t="s">
        <v>4</v>
      </c>
    </row>
    <row r="154" spans="1:6" s="122" customFormat="1">
      <c r="A154" s="123" t="s">
        <v>27</v>
      </c>
      <c r="B154" s="6">
        <v>2</v>
      </c>
      <c r="C154" s="6">
        <v>2</v>
      </c>
      <c r="D154" s="6">
        <v>0</v>
      </c>
      <c r="E154" s="6">
        <v>1</v>
      </c>
      <c r="F154" s="44">
        <f>SUM(B154:E154)</f>
        <v>5</v>
      </c>
    </row>
    <row r="155" spans="1:6" s="122" customFormat="1">
      <c r="A155" s="123" t="s">
        <v>331</v>
      </c>
      <c r="B155" s="6">
        <v>11</v>
      </c>
      <c r="C155" s="6">
        <v>7</v>
      </c>
      <c r="D155" s="6">
        <v>16</v>
      </c>
      <c r="E155" s="6">
        <v>3</v>
      </c>
      <c r="F155" s="44">
        <f t="shared" ref="F155:F157" si="16">SUM(B155:E155)</f>
        <v>37</v>
      </c>
    </row>
    <row r="156" spans="1:6" s="122" customFormat="1">
      <c r="A156" s="123" t="s">
        <v>30</v>
      </c>
      <c r="B156" s="6">
        <v>5</v>
      </c>
      <c r="C156" s="6">
        <v>0</v>
      </c>
      <c r="D156" s="6">
        <v>4</v>
      </c>
      <c r="E156" s="6">
        <v>0</v>
      </c>
      <c r="F156" s="44">
        <f t="shared" si="16"/>
        <v>9</v>
      </c>
    </row>
    <row r="157" spans="1:6" s="122" customFormat="1">
      <c r="A157" s="123" t="s">
        <v>43</v>
      </c>
      <c r="B157" s="6">
        <v>4</v>
      </c>
      <c r="C157" s="6">
        <v>0</v>
      </c>
      <c r="D157" s="6">
        <v>1</v>
      </c>
      <c r="E157" s="6">
        <v>0</v>
      </c>
      <c r="F157" s="44">
        <f t="shared" si="16"/>
        <v>5</v>
      </c>
    </row>
    <row r="158" spans="1:6" s="122" customFormat="1" ht="13.5" thickBot="1">
      <c r="A158" s="168" t="s">
        <v>157</v>
      </c>
      <c r="B158" s="42">
        <f>SUM(B154:B157)</f>
        <v>22</v>
      </c>
      <c r="C158" s="42">
        <f>SUM(C154:C157)</f>
        <v>9</v>
      </c>
      <c r="D158" s="42">
        <f>SUM(D154:D157)</f>
        <v>21</v>
      </c>
      <c r="E158" s="42">
        <f>SUM(E154:E157)</f>
        <v>4</v>
      </c>
      <c r="F158" s="30">
        <f>SUM(F154:F157)</f>
        <v>56</v>
      </c>
    </row>
    <row r="159" spans="1:6" s="34" customFormat="1">
      <c r="A159" s="94"/>
      <c r="B159" s="96"/>
      <c r="C159" s="96"/>
      <c r="D159" s="96"/>
      <c r="E159" s="96"/>
      <c r="F159" s="97"/>
    </row>
    <row r="160" spans="1:6" s="34" customFormat="1" ht="13.5" thickBot="1">
      <c r="A160" s="94"/>
      <c r="B160" s="96"/>
      <c r="C160" s="96"/>
      <c r="D160" s="96"/>
      <c r="E160" s="96"/>
      <c r="F160" s="97"/>
    </row>
    <row r="161" spans="1:6" s="122" customFormat="1" ht="13.5" thickBot="1">
      <c r="A161" s="264" t="s">
        <v>497</v>
      </c>
      <c r="B161" s="265" t="s">
        <v>100</v>
      </c>
      <c r="C161" s="265" t="s">
        <v>100</v>
      </c>
      <c r="D161" s="265" t="s">
        <v>100</v>
      </c>
      <c r="E161" s="265" t="s">
        <v>100</v>
      </c>
      <c r="F161" s="266" t="s">
        <v>100</v>
      </c>
    </row>
    <row r="162" spans="1:6" s="122" customFormat="1" ht="30" customHeight="1">
      <c r="A162" s="117" t="s">
        <v>2</v>
      </c>
      <c r="B162" s="118" t="s">
        <v>87</v>
      </c>
      <c r="C162" s="118" t="s">
        <v>101</v>
      </c>
      <c r="D162" s="118" t="s">
        <v>102</v>
      </c>
      <c r="E162" s="118" t="s">
        <v>72</v>
      </c>
      <c r="F162" s="10" t="s">
        <v>4</v>
      </c>
    </row>
    <row r="163" spans="1:6" s="122" customFormat="1">
      <c r="A163" s="123" t="s">
        <v>27</v>
      </c>
      <c r="B163" s="6">
        <v>3</v>
      </c>
      <c r="C163" s="6">
        <v>0</v>
      </c>
      <c r="D163" s="6">
        <v>1</v>
      </c>
      <c r="E163" s="6">
        <v>1</v>
      </c>
      <c r="F163" s="44">
        <f>SUM(B163:E163)</f>
        <v>5</v>
      </c>
    </row>
    <row r="164" spans="1:6" s="122" customFormat="1" ht="12.75" customHeight="1">
      <c r="A164" s="123" t="s">
        <v>28</v>
      </c>
      <c r="B164" s="6">
        <v>1</v>
      </c>
      <c r="C164" s="6">
        <v>6</v>
      </c>
      <c r="D164" s="6">
        <v>5</v>
      </c>
      <c r="E164" s="6">
        <v>4</v>
      </c>
      <c r="F164" s="44">
        <f t="shared" ref="F164:F166" si="17">SUM(B164:E164)</f>
        <v>16</v>
      </c>
    </row>
    <row r="165" spans="1:6" s="122" customFormat="1" ht="12.75" customHeight="1">
      <c r="A165" s="123" t="s">
        <v>29</v>
      </c>
      <c r="B165" s="6">
        <v>2</v>
      </c>
      <c r="C165" s="6">
        <v>0</v>
      </c>
      <c r="D165" s="6">
        <v>3</v>
      </c>
      <c r="E165" s="6">
        <v>0</v>
      </c>
      <c r="F165" s="44">
        <f t="shared" si="17"/>
        <v>5</v>
      </c>
    </row>
    <row r="166" spans="1:6" s="122" customFormat="1">
      <c r="A166" s="123" t="s">
        <v>43</v>
      </c>
      <c r="B166" s="6">
        <v>2</v>
      </c>
      <c r="C166" s="6">
        <v>2</v>
      </c>
      <c r="D166" s="6">
        <v>0</v>
      </c>
      <c r="E166" s="6">
        <v>0</v>
      </c>
      <c r="F166" s="44">
        <f t="shared" si="17"/>
        <v>4</v>
      </c>
    </row>
    <row r="167" spans="1:6" s="122" customFormat="1" ht="13.5" thickBot="1">
      <c r="A167" s="68" t="s">
        <v>169</v>
      </c>
      <c r="B167" s="42">
        <f>SUM(B163:B166)</f>
        <v>8</v>
      </c>
      <c r="C167" s="42">
        <f>SUM(C163:C166)</f>
        <v>8</v>
      </c>
      <c r="D167" s="42">
        <f>SUM(D163:D166)</f>
        <v>9</v>
      </c>
      <c r="E167" s="42">
        <f>SUM(E163:E166)</f>
        <v>5</v>
      </c>
      <c r="F167" s="30">
        <f>SUM(F163:F166)</f>
        <v>30</v>
      </c>
    </row>
    <row r="168" spans="1:6" s="34" customFormat="1">
      <c r="A168" s="94"/>
      <c r="B168" s="96"/>
      <c r="C168" s="96"/>
      <c r="D168" s="96"/>
      <c r="E168" s="96"/>
      <c r="F168" s="97"/>
    </row>
    <row r="169" spans="1:6" s="34" customFormat="1" ht="13.5" thickBot="1">
      <c r="A169" s="94"/>
      <c r="B169" s="96"/>
      <c r="C169" s="96"/>
      <c r="D169" s="96"/>
      <c r="E169" s="96"/>
      <c r="F169" s="97"/>
    </row>
    <row r="170" spans="1:6" s="122" customFormat="1" ht="13.5" thickBot="1">
      <c r="A170" s="264" t="s">
        <v>498</v>
      </c>
      <c r="B170" s="265" t="s">
        <v>100</v>
      </c>
      <c r="C170" s="265" t="s">
        <v>100</v>
      </c>
      <c r="D170" s="265" t="s">
        <v>100</v>
      </c>
      <c r="E170" s="265" t="s">
        <v>100</v>
      </c>
      <c r="F170" s="266" t="s">
        <v>100</v>
      </c>
    </row>
    <row r="171" spans="1:6" s="122" customFormat="1" ht="30" customHeight="1">
      <c r="A171" s="117" t="s">
        <v>2</v>
      </c>
      <c r="B171" s="118" t="s">
        <v>87</v>
      </c>
      <c r="C171" s="118" t="s">
        <v>101</v>
      </c>
      <c r="D171" s="118" t="s">
        <v>102</v>
      </c>
      <c r="E171" s="118" t="s">
        <v>72</v>
      </c>
      <c r="F171" s="10" t="s">
        <v>4</v>
      </c>
    </row>
    <row r="172" spans="1:6" s="122" customFormat="1">
      <c r="A172" s="123" t="s">
        <v>27</v>
      </c>
      <c r="B172" s="6">
        <v>0</v>
      </c>
      <c r="C172" s="6">
        <v>0</v>
      </c>
      <c r="D172" s="6">
        <v>2</v>
      </c>
      <c r="E172" s="6">
        <v>0</v>
      </c>
      <c r="F172" s="44">
        <f>SUM(B172:E172)</f>
        <v>2</v>
      </c>
    </row>
    <row r="173" spans="1:6" s="122" customFormat="1" ht="12.75" customHeight="1">
      <c r="A173" s="124" t="s">
        <v>174</v>
      </c>
      <c r="B173" s="6">
        <v>0</v>
      </c>
      <c r="C173" s="6">
        <v>7</v>
      </c>
      <c r="D173" s="6">
        <v>3</v>
      </c>
      <c r="E173" s="6">
        <v>2</v>
      </c>
      <c r="F173" s="44">
        <f t="shared" ref="F173:F175" si="18">SUM(B173:E173)</f>
        <v>12</v>
      </c>
    </row>
    <row r="174" spans="1:6" s="122" customFormat="1" ht="12.75" customHeight="1">
      <c r="A174" s="124" t="s">
        <v>175</v>
      </c>
      <c r="B174" s="6">
        <v>0</v>
      </c>
      <c r="C174" s="6">
        <v>1</v>
      </c>
      <c r="D174" s="6">
        <v>7</v>
      </c>
      <c r="E174" s="6">
        <v>2</v>
      </c>
      <c r="F174" s="44">
        <f t="shared" si="18"/>
        <v>10</v>
      </c>
    </row>
    <row r="175" spans="1:6" s="122" customFormat="1">
      <c r="A175" s="123" t="s">
        <v>43</v>
      </c>
      <c r="B175" s="6">
        <v>0</v>
      </c>
      <c r="C175" s="6">
        <v>0</v>
      </c>
      <c r="D175" s="6">
        <v>0</v>
      </c>
      <c r="E175" s="6">
        <v>1</v>
      </c>
      <c r="F175" s="44">
        <f t="shared" si="18"/>
        <v>1</v>
      </c>
    </row>
    <row r="176" spans="1:6" s="122" customFormat="1" ht="13.5" thickBot="1">
      <c r="A176" s="68" t="s">
        <v>169</v>
      </c>
      <c r="B176" s="42">
        <f>SUM(B172:B175)</f>
        <v>0</v>
      </c>
      <c r="C176" s="42">
        <f>SUM(C172:C175)</f>
        <v>8</v>
      </c>
      <c r="D176" s="42">
        <f>SUM(D172:D175)</f>
        <v>12</v>
      </c>
      <c r="E176" s="42">
        <f>SUM(E172:E175)</f>
        <v>5</v>
      </c>
      <c r="F176" s="30">
        <f>SUM(F172:F175)</f>
        <v>25</v>
      </c>
    </row>
    <row r="177" spans="1:7" s="34" customFormat="1">
      <c r="A177" s="94"/>
      <c r="B177" s="96"/>
      <c r="C177" s="96"/>
      <c r="D177" s="96"/>
      <c r="E177" s="96"/>
      <c r="F177" s="97"/>
    </row>
    <row r="178" spans="1:7" s="34" customFormat="1" ht="13.5" thickBot="1">
      <c r="A178" s="94"/>
      <c r="B178" s="96"/>
      <c r="C178" s="96"/>
      <c r="D178" s="96"/>
      <c r="E178" s="96"/>
      <c r="F178" s="97"/>
    </row>
    <row r="179" spans="1:7" s="122" customFormat="1" ht="13.5" thickBot="1">
      <c r="A179" s="264" t="s">
        <v>499</v>
      </c>
      <c r="B179" s="265" t="s">
        <v>100</v>
      </c>
      <c r="C179" s="265" t="s">
        <v>100</v>
      </c>
      <c r="D179" s="265" t="s">
        <v>100</v>
      </c>
      <c r="E179" s="265" t="s">
        <v>100</v>
      </c>
      <c r="F179" s="266" t="s">
        <v>100</v>
      </c>
    </row>
    <row r="180" spans="1:7" s="122" customFormat="1" ht="30" customHeight="1">
      <c r="A180" s="117" t="s">
        <v>2</v>
      </c>
      <c r="B180" s="118" t="s">
        <v>87</v>
      </c>
      <c r="C180" s="118" t="s">
        <v>101</v>
      </c>
      <c r="D180" s="118" t="s">
        <v>102</v>
      </c>
      <c r="E180" s="118" t="s">
        <v>72</v>
      </c>
      <c r="F180" s="10" t="s">
        <v>4</v>
      </c>
    </row>
    <row r="181" spans="1:7" s="122" customFormat="1">
      <c r="A181" s="123" t="s">
        <v>27</v>
      </c>
      <c r="B181" s="6">
        <v>3</v>
      </c>
      <c r="C181" s="6">
        <v>0</v>
      </c>
      <c r="D181" s="6">
        <v>1</v>
      </c>
      <c r="E181" s="6">
        <v>0</v>
      </c>
      <c r="F181" s="44">
        <f>SUM(B181:E181)</f>
        <v>4</v>
      </c>
    </row>
    <row r="182" spans="1:7" s="122" customFormat="1" ht="12.75" customHeight="1">
      <c r="A182" s="124" t="s">
        <v>174</v>
      </c>
      <c r="B182" s="6">
        <v>5</v>
      </c>
      <c r="C182" s="6">
        <v>7</v>
      </c>
      <c r="D182" s="6">
        <v>3</v>
      </c>
      <c r="E182" s="6">
        <v>3</v>
      </c>
      <c r="F182" s="44">
        <f t="shared" ref="F182:F184" si="19">SUM(B182:E182)</f>
        <v>18</v>
      </c>
    </row>
    <row r="183" spans="1:7" s="122" customFormat="1" ht="12.75" customHeight="1">
      <c r="A183" s="124" t="s">
        <v>175</v>
      </c>
      <c r="B183" s="6">
        <v>2</v>
      </c>
      <c r="C183" s="6">
        <v>0</v>
      </c>
      <c r="D183" s="6">
        <v>2</v>
      </c>
      <c r="E183" s="6">
        <v>0</v>
      </c>
      <c r="F183" s="44">
        <f t="shared" si="19"/>
        <v>4</v>
      </c>
    </row>
    <row r="184" spans="1:7" s="122" customFormat="1">
      <c r="A184" s="123" t="s">
        <v>43</v>
      </c>
      <c r="B184" s="6">
        <v>3</v>
      </c>
      <c r="C184" s="6">
        <v>0</v>
      </c>
      <c r="D184" s="6">
        <v>0</v>
      </c>
      <c r="E184" s="6">
        <v>3</v>
      </c>
      <c r="F184" s="44">
        <f t="shared" si="19"/>
        <v>6</v>
      </c>
    </row>
    <row r="185" spans="1:7" s="122" customFormat="1" ht="13.5" thickBot="1">
      <c r="A185" s="68" t="s">
        <v>169</v>
      </c>
      <c r="B185" s="42">
        <f>SUM(B181:B184)</f>
        <v>13</v>
      </c>
      <c r="C185" s="42">
        <f>SUM(C181:C184)</f>
        <v>7</v>
      </c>
      <c r="D185" s="42">
        <f>SUM(D181:D184)</f>
        <v>6</v>
      </c>
      <c r="E185" s="42">
        <f>SUM(E181:E184)</f>
        <v>6</v>
      </c>
      <c r="F185" s="30">
        <f>SUM(F181:F184)</f>
        <v>32</v>
      </c>
    </row>
    <row r="186" spans="1:7" s="122" customFormat="1">
      <c r="A186" s="129"/>
      <c r="B186" s="129"/>
      <c r="C186" s="129"/>
      <c r="D186" s="129"/>
      <c r="E186" s="130"/>
      <c r="F186" s="4"/>
    </row>
    <row r="187" spans="1:7" s="122" customFormat="1" ht="13.5" thickBot="1">
      <c r="A187" s="129"/>
      <c r="B187" s="129"/>
      <c r="C187" s="129"/>
      <c r="D187" s="129"/>
      <c r="E187" s="130"/>
      <c r="F187" s="4"/>
    </row>
    <row r="188" spans="1:7" s="122" customFormat="1" ht="13.5" thickBot="1">
      <c r="A188" s="264" t="s">
        <v>500</v>
      </c>
      <c r="B188" s="276"/>
      <c r="C188" s="276"/>
      <c r="D188" s="276"/>
      <c r="E188" s="276"/>
      <c r="F188" s="276"/>
      <c r="G188" s="277"/>
    </row>
    <row r="189" spans="1:7" s="122" customFormat="1" ht="30" customHeight="1">
      <c r="A189" s="117" t="s">
        <v>2</v>
      </c>
      <c r="B189" s="118" t="s">
        <v>87</v>
      </c>
      <c r="C189" s="118" t="s">
        <v>223</v>
      </c>
      <c r="D189" s="118" t="s">
        <v>101</v>
      </c>
      <c r="E189" s="118" t="s">
        <v>102</v>
      </c>
      <c r="F189" s="118" t="s">
        <v>72</v>
      </c>
      <c r="G189" s="10" t="s">
        <v>4</v>
      </c>
    </row>
    <row r="190" spans="1:7" s="122" customFormat="1">
      <c r="A190" s="123" t="s">
        <v>27</v>
      </c>
      <c r="B190" s="105">
        <v>1</v>
      </c>
      <c r="C190" s="105">
        <v>0</v>
      </c>
      <c r="D190" s="105">
        <v>0</v>
      </c>
      <c r="E190" s="105">
        <v>1</v>
      </c>
      <c r="F190" s="105">
        <v>1</v>
      </c>
      <c r="G190" s="44">
        <f t="shared" ref="G190:G193" si="20">SUM(B190:F190)</f>
        <v>3</v>
      </c>
    </row>
    <row r="191" spans="1:7" s="122" customFormat="1" ht="12.75" customHeight="1">
      <c r="A191" s="124" t="s">
        <v>174</v>
      </c>
      <c r="B191" s="105">
        <v>2</v>
      </c>
      <c r="C191" s="105">
        <v>0</v>
      </c>
      <c r="D191" s="105">
        <v>6</v>
      </c>
      <c r="E191" s="105">
        <v>2</v>
      </c>
      <c r="F191" s="105">
        <v>1</v>
      </c>
      <c r="G191" s="44">
        <f t="shared" si="20"/>
        <v>11</v>
      </c>
    </row>
    <row r="192" spans="1:7" s="122" customFormat="1" ht="12.75" customHeight="1">
      <c r="A192" s="124" t="s">
        <v>175</v>
      </c>
      <c r="B192" s="105">
        <v>2</v>
      </c>
      <c r="C192" s="105">
        <v>0</v>
      </c>
      <c r="D192" s="105">
        <v>0</v>
      </c>
      <c r="E192" s="105">
        <v>3</v>
      </c>
      <c r="F192" s="105">
        <v>0</v>
      </c>
      <c r="G192" s="44">
        <f t="shared" si="20"/>
        <v>5</v>
      </c>
    </row>
    <row r="193" spans="1:7" s="122" customFormat="1">
      <c r="A193" s="123" t="s">
        <v>43</v>
      </c>
      <c r="B193" s="105">
        <v>2</v>
      </c>
      <c r="C193" s="105">
        <v>0</v>
      </c>
      <c r="D193" s="105">
        <v>1</v>
      </c>
      <c r="E193" s="105">
        <v>1</v>
      </c>
      <c r="F193" s="105">
        <v>0</v>
      </c>
      <c r="G193" s="44">
        <f t="shared" si="20"/>
        <v>4</v>
      </c>
    </row>
    <row r="194" spans="1:7" s="122" customFormat="1" ht="13.5" thickBot="1">
      <c r="A194" s="68" t="s">
        <v>169</v>
      </c>
      <c r="B194" s="42">
        <f>SUM(B190:B193)</f>
        <v>7</v>
      </c>
      <c r="C194" s="42">
        <f>SUM(C190:C193)</f>
        <v>0</v>
      </c>
      <c r="D194" s="42">
        <f>SUM(D190:D193)</f>
        <v>7</v>
      </c>
      <c r="E194" s="42">
        <f>SUM(E190:E193)</f>
        <v>7</v>
      </c>
      <c r="F194" s="42">
        <f>SUM(F190:F193)</f>
        <v>2</v>
      </c>
      <c r="G194" s="30">
        <f>SUM(G190:G193)</f>
        <v>23</v>
      </c>
    </row>
  </sheetData>
  <mergeCells count="28">
    <mergeCell ref="A161:F161"/>
    <mergeCell ref="A170:F170"/>
    <mergeCell ref="A179:F179"/>
    <mergeCell ref="A188:G188"/>
    <mergeCell ref="A108:F108"/>
    <mergeCell ref="A117:F117"/>
    <mergeCell ref="A126:F126"/>
    <mergeCell ref="A135:F135"/>
    <mergeCell ref="A152:F152"/>
    <mergeCell ref="A60:B60"/>
    <mergeCell ref="A63:F63"/>
    <mergeCell ref="A72:F72"/>
    <mergeCell ref="A81:F81"/>
    <mergeCell ref="A90:F90"/>
    <mergeCell ref="A58:B58"/>
    <mergeCell ref="A59:B59"/>
    <mergeCell ref="A45:F45"/>
    <mergeCell ref="A54:F54"/>
    <mergeCell ref="A55:B55"/>
    <mergeCell ref="A56:B56"/>
    <mergeCell ref="A57:B57"/>
    <mergeCell ref="A9:F9"/>
    <mergeCell ref="A18:E18"/>
    <mergeCell ref="A27:E27"/>
    <mergeCell ref="A36:E36"/>
    <mergeCell ref="A7:G7"/>
    <mergeCell ref="A1:G1"/>
    <mergeCell ref="A144:F144"/>
  </mergeCells>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sheetPr codeName="Sheet53" enableFormatConditionsCalculation="0">
    <tabColor theme="0"/>
  </sheetPr>
  <dimension ref="A1:I160"/>
  <sheetViews>
    <sheetView workbookViewId="0">
      <pane ySplit="7" topLeftCell="A8" activePane="bottomLeft" state="frozen"/>
      <selection pane="bottomLeft" sqref="A1:I1"/>
    </sheetView>
  </sheetViews>
  <sheetFormatPr defaultColWidth="8.85546875" defaultRowHeight="12.75"/>
  <cols>
    <col min="1" max="1" width="22.140625" style="9" bestFit="1" customWidth="1"/>
    <col min="2" max="2" width="13.5703125" style="9" bestFit="1" customWidth="1"/>
    <col min="3" max="3" width="12.85546875" style="9" bestFit="1" customWidth="1"/>
    <col min="4" max="4" width="13.140625" style="9" bestFit="1" customWidth="1"/>
    <col min="5" max="5" width="11.85546875" style="9" bestFit="1" customWidth="1"/>
    <col min="6" max="6" width="11.5703125" style="9" bestFit="1" customWidth="1"/>
    <col min="7" max="7" width="10.5703125" style="9" bestFit="1" customWidth="1"/>
    <col min="8" max="8" width="13.7109375" style="9" customWidth="1"/>
    <col min="9" max="9" width="15.42578125" style="9" customWidth="1"/>
    <col min="10" max="16384" width="8.85546875" style="9"/>
  </cols>
  <sheetData>
    <row r="1" spans="1:9" ht="35.1" customHeight="1" thickBot="1">
      <c r="A1" s="251" t="s">
        <v>318</v>
      </c>
      <c r="B1" s="285"/>
      <c r="C1" s="285"/>
      <c r="D1" s="285"/>
      <c r="E1" s="285"/>
      <c r="F1" s="285"/>
      <c r="G1" s="285"/>
      <c r="H1" s="270"/>
      <c r="I1" s="262"/>
    </row>
    <row r="2" spans="1:9" ht="16.5" customHeight="1" thickBot="1">
      <c r="A2" s="54"/>
      <c r="B2" s="55"/>
      <c r="C2" s="55"/>
      <c r="D2" s="55"/>
      <c r="E2" s="55"/>
      <c r="F2" s="55"/>
      <c r="G2" s="55"/>
      <c r="H2" s="1"/>
    </row>
    <row r="3" spans="1:9" ht="14.25" customHeight="1">
      <c r="A3" s="18"/>
      <c r="B3" s="71"/>
      <c r="C3" s="19"/>
      <c r="D3" s="17" t="s">
        <v>163</v>
      </c>
      <c r="E3" s="233" t="s">
        <v>164</v>
      </c>
      <c r="F3" s="55"/>
      <c r="G3" s="55"/>
      <c r="H3" s="1"/>
    </row>
    <row r="4" spans="1:9" ht="14.25" customHeight="1">
      <c r="A4" s="4"/>
      <c r="B4" s="20"/>
      <c r="C4" s="21"/>
      <c r="D4" s="17" t="s">
        <v>163</v>
      </c>
      <c r="E4" s="234" t="s">
        <v>165</v>
      </c>
      <c r="F4" s="55"/>
      <c r="G4" s="55"/>
      <c r="H4" s="1"/>
    </row>
    <row r="5" spans="1:9" ht="13.5" customHeight="1" thickBot="1">
      <c r="A5" s="4"/>
      <c r="B5" s="4"/>
      <c r="C5" s="6"/>
      <c r="D5" s="17" t="s">
        <v>163</v>
      </c>
      <c r="E5" s="235" t="s">
        <v>166</v>
      </c>
      <c r="F5" s="55"/>
      <c r="G5" s="55"/>
      <c r="H5" s="1"/>
    </row>
    <row r="6" spans="1:9" ht="15.75" customHeight="1" thickBot="1">
      <c r="A6" s="54"/>
      <c r="B6" s="55"/>
      <c r="C6" s="55"/>
      <c r="D6" s="55"/>
      <c r="E6" s="55"/>
      <c r="F6" s="55"/>
      <c r="G6" s="55"/>
      <c r="H6" s="1"/>
    </row>
    <row r="7" spans="1:9" ht="18.75" customHeight="1" thickBot="1">
      <c r="A7" s="254" t="s">
        <v>103</v>
      </c>
      <c r="B7" s="278"/>
      <c r="C7" s="278"/>
      <c r="D7" s="278"/>
      <c r="E7" s="278"/>
      <c r="F7" s="278"/>
      <c r="G7" s="278"/>
      <c r="H7" s="270"/>
      <c r="I7" s="262"/>
    </row>
    <row r="8" spans="1:9" s="34" customFormat="1" ht="15" thickBot="1">
      <c r="A8" s="73"/>
      <c r="B8" s="74"/>
      <c r="C8" s="74"/>
      <c r="D8" s="74"/>
      <c r="E8" s="74"/>
      <c r="F8" s="74"/>
      <c r="G8" s="74"/>
      <c r="H8" s="28"/>
    </row>
    <row r="9" spans="1:9" s="122" customFormat="1" ht="13.5" thickBot="1">
      <c r="A9" s="264" t="s">
        <v>501</v>
      </c>
      <c r="B9" s="276"/>
      <c r="C9" s="276"/>
      <c r="D9" s="276"/>
      <c r="E9" s="276"/>
      <c r="F9" s="276"/>
      <c r="G9" s="277"/>
    </row>
    <row r="10" spans="1:9" s="122" customFormat="1" ht="30" customHeight="1">
      <c r="A10" s="182" t="s">
        <v>2</v>
      </c>
      <c r="B10" s="118" t="s">
        <v>105</v>
      </c>
      <c r="C10" s="118" t="s">
        <v>106</v>
      </c>
      <c r="D10" s="118" t="s">
        <v>107</v>
      </c>
      <c r="E10" s="118" t="s">
        <v>108</v>
      </c>
      <c r="F10" s="118" t="s">
        <v>72</v>
      </c>
      <c r="G10" s="10" t="s">
        <v>4</v>
      </c>
    </row>
    <row r="11" spans="1:9" s="122" customFormat="1">
      <c r="A11" s="123" t="s">
        <v>27</v>
      </c>
      <c r="B11" s="6">
        <v>2</v>
      </c>
      <c r="C11" s="6">
        <v>2</v>
      </c>
      <c r="D11" s="6">
        <v>2</v>
      </c>
      <c r="E11" s="6">
        <v>1</v>
      </c>
      <c r="F11" s="6">
        <v>0</v>
      </c>
      <c r="G11" s="44">
        <f>SUM(B11:F11)</f>
        <v>7</v>
      </c>
    </row>
    <row r="12" spans="1:9" s="122" customFormat="1">
      <c r="A12" s="123" t="s">
        <v>331</v>
      </c>
      <c r="B12" s="6">
        <v>10</v>
      </c>
      <c r="C12" s="6">
        <v>9</v>
      </c>
      <c r="D12" s="6">
        <v>13</v>
      </c>
      <c r="E12" s="6">
        <v>3</v>
      </c>
      <c r="F12" s="6">
        <v>2</v>
      </c>
      <c r="G12" s="44">
        <f t="shared" ref="G12:G14" si="0">SUM(B12:F12)</f>
        <v>37</v>
      </c>
    </row>
    <row r="13" spans="1:9" s="122" customFormat="1">
      <c r="A13" s="123" t="s">
        <v>30</v>
      </c>
      <c r="B13" s="6">
        <v>2</v>
      </c>
      <c r="C13" s="6">
        <v>5</v>
      </c>
      <c r="D13" s="6">
        <v>2</v>
      </c>
      <c r="E13" s="6">
        <v>2</v>
      </c>
      <c r="F13" s="6">
        <v>0</v>
      </c>
      <c r="G13" s="44">
        <f t="shared" si="0"/>
        <v>11</v>
      </c>
    </row>
    <row r="14" spans="1:9" s="122" customFormat="1" ht="12.75" customHeight="1">
      <c r="A14" s="123" t="s">
        <v>43</v>
      </c>
      <c r="B14" s="6">
        <v>1</v>
      </c>
      <c r="C14" s="6">
        <v>0</v>
      </c>
      <c r="D14" s="6">
        <v>0</v>
      </c>
      <c r="E14" s="6">
        <v>2</v>
      </c>
      <c r="F14" s="6">
        <v>1</v>
      </c>
      <c r="G14" s="44">
        <f t="shared" si="0"/>
        <v>4</v>
      </c>
    </row>
    <row r="15" spans="1:9" s="122" customFormat="1" ht="13.5" thickBot="1">
      <c r="A15" s="168" t="s">
        <v>157</v>
      </c>
      <c r="B15" s="42">
        <f>SUM(B11:B14)</f>
        <v>15</v>
      </c>
      <c r="C15" s="42">
        <f>SUM(C11:C14)</f>
        <v>16</v>
      </c>
      <c r="D15" s="42">
        <f>SUM(D11:D14)</f>
        <v>17</v>
      </c>
      <c r="E15" s="42">
        <f>SUM(E11:E14)</f>
        <v>8</v>
      </c>
      <c r="F15" s="42">
        <f>SUM(F11:F14)</f>
        <v>3</v>
      </c>
      <c r="G15" s="30">
        <f>SUM(B15:F15)</f>
        <v>59</v>
      </c>
    </row>
    <row r="16" spans="1:9" s="34" customFormat="1" ht="14.25">
      <c r="A16" s="73"/>
      <c r="B16" s="74"/>
      <c r="C16" s="74"/>
      <c r="D16" s="74"/>
      <c r="E16" s="74"/>
      <c r="F16" s="74"/>
      <c r="G16" s="74"/>
      <c r="H16" s="28"/>
    </row>
    <row r="17" spans="1:8" s="34" customFormat="1" ht="15" thickBot="1">
      <c r="A17" s="73"/>
      <c r="B17" s="74"/>
      <c r="C17" s="74"/>
      <c r="D17" s="74"/>
      <c r="E17" s="74"/>
      <c r="F17" s="74"/>
      <c r="G17" s="74"/>
      <c r="H17" s="28"/>
    </row>
    <row r="18" spans="1:8" s="122" customFormat="1" ht="13.5" thickBot="1">
      <c r="A18" s="264" t="s">
        <v>502</v>
      </c>
      <c r="B18" s="265" t="s">
        <v>104</v>
      </c>
      <c r="C18" s="265" t="s">
        <v>104</v>
      </c>
      <c r="D18" s="265" t="s">
        <v>104</v>
      </c>
      <c r="E18" s="265" t="s">
        <v>104</v>
      </c>
      <c r="F18" s="265" t="s">
        <v>104</v>
      </c>
      <c r="G18" s="266" t="s">
        <v>104</v>
      </c>
    </row>
    <row r="19" spans="1:8" s="122" customFormat="1" ht="30" customHeight="1">
      <c r="A19" s="117" t="s">
        <v>2</v>
      </c>
      <c r="B19" s="118" t="s">
        <v>105</v>
      </c>
      <c r="C19" s="118" t="s">
        <v>106</v>
      </c>
      <c r="D19" s="118" t="s">
        <v>107</v>
      </c>
      <c r="E19" s="118" t="s">
        <v>108</v>
      </c>
      <c r="F19" s="118" t="s">
        <v>72</v>
      </c>
      <c r="G19" s="10" t="s">
        <v>4</v>
      </c>
    </row>
    <row r="20" spans="1:8" s="122" customFormat="1">
      <c r="A20" s="123" t="s">
        <v>27</v>
      </c>
      <c r="B20" s="6">
        <v>1</v>
      </c>
      <c r="C20" s="6">
        <v>2</v>
      </c>
      <c r="D20" s="6">
        <v>1</v>
      </c>
      <c r="E20" s="6">
        <v>0</v>
      </c>
      <c r="F20" s="6">
        <v>0</v>
      </c>
      <c r="G20" s="44">
        <f>SUM(B20:F20)</f>
        <v>4</v>
      </c>
    </row>
    <row r="21" spans="1:8" s="122" customFormat="1" ht="12.75" customHeight="1">
      <c r="A21" s="123" t="s">
        <v>153</v>
      </c>
      <c r="B21" s="6">
        <v>4</v>
      </c>
      <c r="C21" s="6">
        <v>3</v>
      </c>
      <c r="D21" s="6">
        <v>6</v>
      </c>
      <c r="E21" s="6">
        <v>2</v>
      </c>
      <c r="F21" s="6">
        <v>2</v>
      </c>
      <c r="G21" s="44">
        <f t="shared" ref="G21:G24" si="1">SUM(B21:F21)</f>
        <v>17</v>
      </c>
    </row>
    <row r="22" spans="1:8" s="122" customFormat="1" ht="12.75" customHeight="1">
      <c r="A22" s="123" t="s">
        <v>154</v>
      </c>
      <c r="B22" s="6">
        <v>3</v>
      </c>
      <c r="C22" s="6">
        <v>4</v>
      </c>
      <c r="D22" s="6">
        <v>2</v>
      </c>
      <c r="E22" s="6">
        <v>0</v>
      </c>
      <c r="F22" s="6">
        <v>1</v>
      </c>
      <c r="G22" s="44">
        <f t="shared" si="1"/>
        <v>10</v>
      </c>
    </row>
    <row r="23" spans="1:8" s="122" customFormat="1">
      <c r="A23" s="123" t="s">
        <v>155</v>
      </c>
      <c r="B23" s="6">
        <v>2</v>
      </c>
      <c r="C23" s="6">
        <v>1</v>
      </c>
      <c r="D23" s="6">
        <v>0</v>
      </c>
      <c r="E23" s="6">
        <v>1</v>
      </c>
      <c r="F23" s="6">
        <v>0</v>
      </c>
      <c r="G23" s="44">
        <f t="shared" si="1"/>
        <v>4</v>
      </c>
    </row>
    <row r="24" spans="1:8" s="122" customFormat="1" ht="12.75" customHeight="1">
      <c r="A24" s="123" t="s">
        <v>43</v>
      </c>
      <c r="B24" s="6">
        <v>6</v>
      </c>
      <c r="C24" s="6">
        <v>2</v>
      </c>
      <c r="D24" s="6">
        <v>0</v>
      </c>
      <c r="E24" s="6">
        <v>1</v>
      </c>
      <c r="F24" s="6">
        <v>1</v>
      </c>
      <c r="G24" s="44">
        <f t="shared" si="1"/>
        <v>10</v>
      </c>
    </row>
    <row r="25" spans="1:8" s="122" customFormat="1" ht="13.5" thickBot="1">
      <c r="A25" s="68" t="s">
        <v>169</v>
      </c>
      <c r="B25" s="42">
        <f>SUM(B20:B24)</f>
        <v>16</v>
      </c>
      <c r="C25" s="42">
        <f>SUM(C20:C24)</f>
        <v>12</v>
      </c>
      <c r="D25" s="42">
        <f>SUM(D20:D24)</f>
        <v>9</v>
      </c>
      <c r="E25" s="42">
        <f>SUM(E20:E24)</f>
        <v>4</v>
      </c>
      <c r="F25" s="42">
        <f>SUM(F20:F24)</f>
        <v>4</v>
      </c>
      <c r="G25" s="43">
        <f>SUM(G20:G24)</f>
        <v>45</v>
      </c>
    </row>
    <row r="26" spans="1:8" s="34" customFormat="1" ht="14.25">
      <c r="A26" s="73"/>
      <c r="B26" s="74"/>
      <c r="C26" s="74"/>
      <c r="D26" s="74"/>
      <c r="E26" s="74"/>
      <c r="F26" s="74"/>
      <c r="G26" s="74"/>
      <c r="H26" s="28"/>
    </row>
    <row r="27" spans="1:8" s="34" customFormat="1" ht="15" thickBot="1">
      <c r="A27" s="73"/>
      <c r="B27" s="74"/>
      <c r="C27" s="74"/>
      <c r="D27" s="74"/>
      <c r="E27" s="74"/>
      <c r="F27" s="74"/>
      <c r="G27" s="74"/>
      <c r="H27" s="28"/>
    </row>
    <row r="28" spans="1:8" s="122" customFormat="1" ht="13.5" thickBot="1">
      <c r="A28" s="264" t="s">
        <v>503</v>
      </c>
      <c r="B28" s="265" t="s">
        <v>104</v>
      </c>
      <c r="C28" s="265" t="s">
        <v>104</v>
      </c>
      <c r="D28" s="265" t="s">
        <v>104</v>
      </c>
      <c r="E28" s="265" t="s">
        <v>104</v>
      </c>
      <c r="F28" s="265" t="s">
        <v>104</v>
      </c>
      <c r="G28" s="266" t="s">
        <v>104</v>
      </c>
    </row>
    <row r="29" spans="1:8" s="122" customFormat="1" ht="30" customHeight="1">
      <c r="A29" s="117" t="s">
        <v>2</v>
      </c>
      <c r="B29" s="118" t="s">
        <v>105</v>
      </c>
      <c r="C29" s="118" t="s">
        <v>106</v>
      </c>
      <c r="D29" s="118" t="s">
        <v>107</v>
      </c>
      <c r="E29" s="118" t="s">
        <v>108</v>
      </c>
      <c r="F29" s="118" t="s">
        <v>72</v>
      </c>
      <c r="G29" s="10" t="s">
        <v>4</v>
      </c>
    </row>
    <row r="30" spans="1:8" s="122" customFormat="1">
      <c r="A30" s="123" t="s">
        <v>27</v>
      </c>
      <c r="B30" s="6">
        <v>0</v>
      </c>
      <c r="C30" s="6">
        <v>2</v>
      </c>
      <c r="D30" s="6">
        <v>2</v>
      </c>
      <c r="E30" s="6">
        <v>0</v>
      </c>
      <c r="F30" s="6">
        <v>0</v>
      </c>
      <c r="G30" s="44">
        <f>SUM(B30:F30)</f>
        <v>4</v>
      </c>
    </row>
    <row r="31" spans="1:8" s="122" customFormat="1" ht="12.75" customHeight="1">
      <c r="A31" s="123" t="s">
        <v>153</v>
      </c>
      <c r="B31" s="6">
        <v>3</v>
      </c>
      <c r="C31" s="6">
        <v>5</v>
      </c>
      <c r="D31" s="6">
        <v>2</v>
      </c>
      <c r="E31" s="6">
        <v>1</v>
      </c>
      <c r="F31" s="6">
        <v>0</v>
      </c>
      <c r="G31" s="44">
        <f t="shared" ref="G31:G33" si="2">SUM(B31:F31)</f>
        <v>11</v>
      </c>
    </row>
    <row r="32" spans="1:8" s="122" customFormat="1" ht="12.75" customHeight="1">
      <c r="A32" s="123" t="s">
        <v>154</v>
      </c>
      <c r="B32" s="6">
        <v>2</v>
      </c>
      <c r="C32" s="6">
        <v>8</v>
      </c>
      <c r="D32" s="6">
        <v>2</v>
      </c>
      <c r="E32" s="6">
        <v>2</v>
      </c>
      <c r="F32" s="6">
        <v>0</v>
      </c>
      <c r="G32" s="44">
        <f t="shared" si="2"/>
        <v>14</v>
      </c>
    </row>
    <row r="33" spans="1:8" s="122" customFormat="1">
      <c r="A33" s="123" t="s">
        <v>43</v>
      </c>
      <c r="B33" s="6">
        <v>1</v>
      </c>
      <c r="C33" s="6">
        <v>0</v>
      </c>
      <c r="D33" s="6">
        <v>1</v>
      </c>
      <c r="E33" s="6">
        <v>0</v>
      </c>
      <c r="F33" s="6">
        <v>0</v>
      </c>
      <c r="G33" s="44">
        <f t="shared" si="2"/>
        <v>2</v>
      </c>
    </row>
    <row r="34" spans="1:8" s="122" customFormat="1" ht="13.5" thickBot="1">
      <c r="A34" s="68" t="s">
        <v>169</v>
      </c>
      <c r="B34" s="42">
        <f>SUM(B30:B33)</f>
        <v>6</v>
      </c>
      <c r="C34" s="42">
        <f>SUM(C30:C33)</f>
        <v>15</v>
      </c>
      <c r="D34" s="42">
        <f>SUM(D30:D33)</f>
        <v>7</v>
      </c>
      <c r="E34" s="42">
        <f>SUM(E30:E33)</f>
        <v>3</v>
      </c>
      <c r="F34" s="42">
        <f>SUM(F30:F33)</f>
        <v>0</v>
      </c>
      <c r="G34" s="43">
        <f>SUM(G30:G33)</f>
        <v>31</v>
      </c>
    </row>
    <row r="35" spans="1:8" s="34" customFormat="1" ht="14.25">
      <c r="A35" s="73"/>
      <c r="B35" s="74"/>
      <c r="C35" s="74"/>
      <c r="D35" s="74"/>
      <c r="E35" s="74"/>
      <c r="F35" s="74"/>
      <c r="G35" s="74"/>
      <c r="H35" s="28"/>
    </row>
    <row r="36" spans="1:8" s="34" customFormat="1" ht="15" thickBot="1">
      <c r="A36" s="73"/>
      <c r="B36" s="74"/>
      <c r="C36" s="74"/>
      <c r="D36" s="74"/>
      <c r="E36" s="74"/>
      <c r="F36" s="74"/>
      <c r="G36" s="74"/>
      <c r="H36" s="28"/>
    </row>
    <row r="37" spans="1:8" s="122" customFormat="1" ht="13.5" thickBot="1">
      <c r="A37" s="264" t="s">
        <v>504</v>
      </c>
      <c r="B37" s="265" t="s">
        <v>104</v>
      </c>
      <c r="C37" s="265" t="s">
        <v>104</v>
      </c>
      <c r="D37" s="265" t="s">
        <v>104</v>
      </c>
      <c r="E37" s="265" t="s">
        <v>104</v>
      </c>
      <c r="F37" s="265" t="s">
        <v>104</v>
      </c>
      <c r="G37" s="266" t="s">
        <v>104</v>
      </c>
    </row>
    <row r="38" spans="1:8" s="122" customFormat="1" ht="30" customHeight="1">
      <c r="A38" s="117" t="s">
        <v>2</v>
      </c>
      <c r="B38" s="118" t="s">
        <v>105</v>
      </c>
      <c r="C38" s="118" t="s">
        <v>106</v>
      </c>
      <c r="D38" s="118" t="s">
        <v>107</v>
      </c>
      <c r="E38" s="118" t="s">
        <v>108</v>
      </c>
      <c r="F38" s="118" t="s">
        <v>72</v>
      </c>
      <c r="G38" s="10" t="s">
        <v>4</v>
      </c>
    </row>
    <row r="39" spans="1:8" s="122" customFormat="1">
      <c r="A39" s="123" t="s">
        <v>27</v>
      </c>
      <c r="B39" s="6">
        <v>0</v>
      </c>
      <c r="C39" s="6">
        <v>4</v>
      </c>
      <c r="D39" s="6">
        <v>2</v>
      </c>
      <c r="E39" s="6">
        <v>0</v>
      </c>
      <c r="F39" s="6">
        <v>1</v>
      </c>
      <c r="G39" s="44">
        <f>SUM(B39:F39)</f>
        <v>7</v>
      </c>
    </row>
    <row r="40" spans="1:8" s="122" customFormat="1" ht="12.75" customHeight="1">
      <c r="A40" s="123" t="s">
        <v>153</v>
      </c>
      <c r="B40" s="6">
        <v>6</v>
      </c>
      <c r="C40" s="6">
        <v>3</v>
      </c>
      <c r="D40" s="6">
        <v>5</v>
      </c>
      <c r="E40" s="6">
        <v>3</v>
      </c>
      <c r="F40" s="6">
        <v>1</v>
      </c>
      <c r="G40" s="44">
        <f t="shared" ref="G40:G42" si="3">SUM(B40:F40)</f>
        <v>18</v>
      </c>
    </row>
    <row r="41" spans="1:8" s="122" customFormat="1" ht="12.75" customHeight="1">
      <c r="A41" s="123" t="s">
        <v>154</v>
      </c>
      <c r="B41" s="6">
        <v>0</v>
      </c>
      <c r="C41" s="6">
        <v>3</v>
      </c>
      <c r="D41" s="6">
        <v>0</v>
      </c>
      <c r="E41" s="6">
        <v>2</v>
      </c>
      <c r="F41" s="6">
        <v>0</v>
      </c>
      <c r="G41" s="44">
        <f t="shared" si="3"/>
        <v>5</v>
      </c>
    </row>
    <row r="42" spans="1:8" s="122" customFormat="1">
      <c r="A42" s="123" t="s">
        <v>43</v>
      </c>
      <c r="B42" s="6">
        <v>3</v>
      </c>
      <c r="C42" s="6">
        <v>0</v>
      </c>
      <c r="D42" s="6">
        <v>1</v>
      </c>
      <c r="E42" s="6">
        <v>1</v>
      </c>
      <c r="F42" s="6">
        <v>2</v>
      </c>
      <c r="G42" s="44">
        <f t="shared" si="3"/>
        <v>7</v>
      </c>
    </row>
    <row r="43" spans="1:8" s="122" customFormat="1" ht="13.5" thickBot="1">
      <c r="A43" s="68" t="s">
        <v>169</v>
      </c>
      <c r="B43" s="42">
        <f>SUM(B39:B42)</f>
        <v>9</v>
      </c>
      <c r="C43" s="42">
        <f>SUM(C39:C42)</f>
        <v>10</v>
      </c>
      <c r="D43" s="42">
        <f>SUM(D39:D42)</f>
        <v>8</v>
      </c>
      <c r="E43" s="42">
        <f>SUM(E39:E42)</f>
        <v>6</v>
      </c>
      <c r="F43" s="42">
        <f>SUM(F39:F42)</f>
        <v>4</v>
      </c>
      <c r="G43" s="43">
        <f>SUM(G39:G42)</f>
        <v>37</v>
      </c>
    </row>
    <row r="44" spans="1:8" s="122" customFormat="1">
      <c r="A44" s="34"/>
      <c r="B44" s="34"/>
      <c r="C44" s="34"/>
      <c r="D44" s="34"/>
      <c r="E44" s="34"/>
      <c r="F44" s="34"/>
      <c r="G44" s="34"/>
    </row>
    <row r="45" spans="1:8" s="122" customFormat="1" ht="13.5" thickBot="1">
      <c r="A45" s="34"/>
      <c r="B45" s="34"/>
      <c r="C45" s="34"/>
      <c r="D45" s="34"/>
      <c r="E45" s="34"/>
      <c r="F45" s="34"/>
      <c r="G45" s="34"/>
    </row>
    <row r="46" spans="1:8" s="122" customFormat="1" ht="13.5" thickBot="1">
      <c r="A46" s="264" t="s">
        <v>505</v>
      </c>
      <c r="B46" s="265" t="s">
        <v>104</v>
      </c>
      <c r="C46" s="265" t="s">
        <v>104</v>
      </c>
      <c r="D46" s="265" t="s">
        <v>104</v>
      </c>
      <c r="E46" s="265" t="s">
        <v>104</v>
      </c>
      <c r="F46" s="265" t="s">
        <v>104</v>
      </c>
      <c r="G46" s="266" t="s">
        <v>104</v>
      </c>
    </row>
    <row r="47" spans="1:8" s="122" customFormat="1" ht="30" customHeight="1">
      <c r="A47" s="117" t="s">
        <v>2</v>
      </c>
      <c r="B47" s="118" t="s">
        <v>105</v>
      </c>
      <c r="C47" s="118" t="s">
        <v>106</v>
      </c>
      <c r="D47" s="118" t="s">
        <v>107</v>
      </c>
      <c r="E47" s="118" t="s">
        <v>108</v>
      </c>
      <c r="F47" s="118" t="s">
        <v>72</v>
      </c>
      <c r="G47" s="10" t="s">
        <v>4</v>
      </c>
    </row>
    <row r="48" spans="1:8" s="122" customFormat="1">
      <c r="A48" s="123" t="s">
        <v>27</v>
      </c>
      <c r="B48" s="105">
        <v>1</v>
      </c>
      <c r="C48" s="105">
        <v>1</v>
      </c>
      <c r="D48" s="105">
        <v>1</v>
      </c>
      <c r="E48" s="105">
        <v>1</v>
      </c>
      <c r="F48" s="105">
        <v>0</v>
      </c>
      <c r="G48" s="44">
        <f>SUM(B48:F48)</f>
        <v>4</v>
      </c>
    </row>
    <row r="49" spans="1:7" s="122" customFormat="1" ht="12.75" customHeight="1">
      <c r="A49" s="123" t="s">
        <v>153</v>
      </c>
      <c r="B49" s="105">
        <v>2</v>
      </c>
      <c r="C49" s="105">
        <v>3</v>
      </c>
      <c r="D49" s="105">
        <v>6</v>
      </c>
      <c r="E49" s="105">
        <v>1</v>
      </c>
      <c r="F49" s="105">
        <v>2</v>
      </c>
      <c r="G49" s="44">
        <f t="shared" ref="G49:G51" si="4">SUM(B49:F49)</f>
        <v>14</v>
      </c>
    </row>
    <row r="50" spans="1:7" s="122" customFormat="1" ht="12.75" customHeight="1">
      <c r="A50" s="123" t="s">
        <v>154</v>
      </c>
      <c r="B50" s="105">
        <v>0</v>
      </c>
      <c r="C50" s="105">
        <v>2</v>
      </c>
      <c r="D50" s="105">
        <v>3</v>
      </c>
      <c r="E50" s="105">
        <v>0</v>
      </c>
      <c r="F50" s="105">
        <v>1</v>
      </c>
      <c r="G50" s="44">
        <f t="shared" si="4"/>
        <v>6</v>
      </c>
    </row>
    <row r="51" spans="1:7" s="122" customFormat="1">
      <c r="A51" s="123" t="s">
        <v>43</v>
      </c>
      <c r="B51" s="105">
        <v>2</v>
      </c>
      <c r="C51" s="105">
        <v>0</v>
      </c>
      <c r="D51" s="105">
        <v>2</v>
      </c>
      <c r="E51" s="105">
        <v>0</v>
      </c>
      <c r="F51" s="105">
        <v>0</v>
      </c>
      <c r="G51" s="44">
        <f t="shared" si="4"/>
        <v>4</v>
      </c>
    </row>
    <row r="52" spans="1:7" s="122" customFormat="1" ht="13.5" thickBot="1">
      <c r="A52" s="68" t="s">
        <v>169</v>
      </c>
      <c r="B52" s="42">
        <f>SUM(B48:B51)</f>
        <v>5</v>
      </c>
      <c r="C52" s="42">
        <f>SUM(C48:C51)</f>
        <v>6</v>
      </c>
      <c r="D52" s="42">
        <f>SUM(D48:D51)</f>
        <v>12</v>
      </c>
      <c r="E52" s="42">
        <f>SUM(E48:E51)</f>
        <v>2</v>
      </c>
      <c r="F52" s="42">
        <f>SUM(F48:F51)</f>
        <v>3</v>
      </c>
      <c r="G52" s="43">
        <f>SUM(G48:G51)</f>
        <v>28</v>
      </c>
    </row>
    <row r="53" spans="1:7" s="122" customFormat="1">
      <c r="A53" s="34"/>
      <c r="B53" s="34"/>
      <c r="C53" s="34"/>
      <c r="D53" s="34"/>
      <c r="E53" s="34"/>
      <c r="F53" s="34"/>
      <c r="G53" s="34"/>
    </row>
    <row r="54" spans="1:7" s="122" customFormat="1" ht="13.5" thickBot="1">
      <c r="A54" s="34"/>
      <c r="B54" s="34"/>
      <c r="C54" s="34"/>
      <c r="D54" s="34"/>
      <c r="E54" s="34"/>
      <c r="F54" s="34"/>
      <c r="G54" s="34"/>
    </row>
    <row r="55" spans="1:7" s="113" customFormat="1" ht="13.5" thickBot="1">
      <c r="A55" s="264" t="s">
        <v>748</v>
      </c>
      <c r="B55" s="265" t="s">
        <v>104</v>
      </c>
      <c r="C55" s="265" t="s">
        <v>104</v>
      </c>
      <c r="D55" s="265" t="s">
        <v>104</v>
      </c>
      <c r="E55" s="265" t="s">
        <v>104</v>
      </c>
      <c r="F55" s="265" t="s">
        <v>104</v>
      </c>
      <c r="G55" s="266" t="s">
        <v>104</v>
      </c>
    </row>
    <row r="56" spans="1:7" s="113" customFormat="1" ht="30" customHeight="1">
      <c r="A56" s="117" t="s">
        <v>2</v>
      </c>
      <c r="B56" s="118" t="s">
        <v>105</v>
      </c>
      <c r="C56" s="118" t="s">
        <v>106</v>
      </c>
      <c r="D56" s="118" t="s">
        <v>107</v>
      </c>
      <c r="E56" s="118" t="s">
        <v>108</v>
      </c>
      <c r="F56" s="118" t="s">
        <v>162</v>
      </c>
      <c r="G56" s="10" t="s">
        <v>4</v>
      </c>
    </row>
    <row r="57" spans="1:7" s="113" customFormat="1">
      <c r="A57" s="124" t="s">
        <v>734</v>
      </c>
      <c r="B57" s="105">
        <v>16</v>
      </c>
      <c r="C57" s="105">
        <v>12</v>
      </c>
      <c r="D57" s="105">
        <v>9</v>
      </c>
      <c r="E57" s="105">
        <v>4</v>
      </c>
      <c r="F57" s="105">
        <v>4</v>
      </c>
      <c r="G57" s="44">
        <f>SUM(B57:F57)</f>
        <v>45</v>
      </c>
    </row>
    <row r="58" spans="1:7" s="113" customFormat="1" ht="12.75" customHeight="1">
      <c r="A58" s="124" t="s">
        <v>368</v>
      </c>
      <c r="B58" s="105">
        <v>6</v>
      </c>
      <c r="C58" s="105">
        <v>15</v>
      </c>
      <c r="D58" s="105">
        <v>7</v>
      </c>
      <c r="E58" s="105">
        <v>3</v>
      </c>
      <c r="F58" s="105">
        <v>0</v>
      </c>
      <c r="G58" s="44">
        <f t="shared" ref="G58:G60" si="5">SUM(B58:F58)</f>
        <v>31</v>
      </c>
    </row>
    <row r="59" spans="1:7" s="113" customFormat="1" ht="12.75" customHeight="1">
      <c r="A59" s="124" t="s">
        <v>369</v>
      </c>
      <c r="B59" s="105">
        <v>9</v>
      </c>
      <c r="C59" s="105">
        <v>10</v>
      </c>
      <c r="D59" s="105">
        <v>8</v>
      </c>
      <c r="E59" s="105">
        <v>6</v>
      </c>
      <c r="F59" s="105">
        <v>4</v>
      </c>
      <c r="G59" s="44">
        <f t="shared" si="5"/>
        <v>37</v>
      </c>
    </row>
    <row r="60" spans="1:7" s="113" customFormat="1">
      <c r="A60" s="124" t="s">
        <v>370</v>
      </c>
      <c r="B60" s="105">
        <v>5</v>
      </c>
      <c r="C60" s="105">
        <v>6</v>
      </c>
      <c r="D60" s="105">
        <v>12</v>
      </c>
      <c r="E60" s="105">
        <v>2</v>
      </c>
      <c r="F60" s="105">
        <v>3</v>
      </c>
      <c r="G60" s="44">
        <f t="shared" si="5"/>
        <v>28</v>
      </c>
    </row>
    <row r="61" spans="1:7" s="113" customFormat="1" ht="13.5" thickBot="1">
      <c r="A61" s="68" t="s">
        <v>169</v>
      </c>
      <c r="B61" s="42">
        <f t="shared" ref="B61:G61" si="6">SUM(B57:B60)</f>
        <v>36</v>
      </c>
      <c r="C61" s="42">
        <f t="shared" si="6"/>
        <v>43</v>
      </c>
      <c r="D61" s="42">
        <f t="shared" si="6"/>
        <v>36</v>
      </c>
      <c r="E61" s="42">
        <f t="shared" si="6"/>
        <v>15</v>
      </c>
      <c r="F61" s="42">
        <f t="shared" si="6"/>
        <v>11</v>
      </c>
      <c r="G61" s="43">
        <f t="shared" si="6"/>
        <v>141</v>
      </c>
    </row>
    <row r="62" spans="1:7" s="113" customFormat="1">
      <c r="A62" s="34"/>
      <c r="B62" s="34"/>
      <c r="C62" s="34"/>
      <c r="D62" s="34"/>
      <c r="E62" s="34"/>
      <c r="F62" s="34"/>
      <c r="G62" s="34"/>
    </row>
    <row r="63" spans="1:7" s="113" customFormat="1" ht="13.5" thickBot="1">
      <c r="A63" s="34"/>
      <c r="B63" s="34"/>
      <c r="C63" s="34"/>
      <c r="D63" s="34"/>
      <c r="E63" s="34"/>
      <c r="F63" s="34"/>
      <c r="G63" s="34"/>
    </row>
    <row r="64" spans="1:7" s="122" customFormat="1" ht="13.5" thickBot="1">
      <c r="A64" s="264" t="s">
        <v>506</v>
      </c>
      <c r="B64" s="276"/>
      <c r="C64" s="276"/>
      <c r="D64" s="276"/>
      <c r="E64" s="276"/>
      <c r="F64" s="276"/>
      <c r="G64" s="277"/>
    </row>
    <row r="65" spans="1:8" s="122" customFormat="1" ht="30" customHeight="1">
      <c r="A65" s="182" t="s">
        <v>2</v>
      </c>
      <c r="B65" s="118" t="s">
        <v>110</v>
      </c>
      <c r="C65" s="118" t="s">
        <v>111</v>
      </c>
      <c r="D65" s="118" t="s">
        <v>507</v>
      </c>
      <c r="E65" s="118" t="s">
        <v>508</v>
      </c>
      <c r="F65" s="118" t="s">
        <v>72</v>
      </c>
      <c r="G65" s="10" t="s">
        <v>4</v>
      </c>
    </row>
    <row r="66" spans="1:8" s="122" customFormat="1">
      <c r="A66" s="123" t="s">
        <v>27</v>
      </c>
      <c r="B66" s="6">
        <v>0</v>
      </c>
      <c r="C66" s="6">
        <v>2</v>
      </c>
      <c r="D66" s="6">
        <v>0</v>
      </c>
      <c r="E66" s="6">
        <v>0</v>
      </c>
      <c r="F66" s="6">
        <v>2</v>
      </c>
      <c r="G66" s="44">
        <f>SUM(B66:F66)</f>
        <v>4</v>
      </c>
    </row>
    <row r="67" spans="1:8" s="122" customFormat="1">
      <c r="A67" s="123" t="s">
        <v>331</v>
      </c>
      <c r="B67" s="6">
        <v>9</v>
      </c>
      <c r="C67" s="6">
        <v>9</v>
      </c>
      <c r="D67" s="6">
        <v>6</v>
      </c>
      <c r="E67" s="6">
        <v>4</v>
      </c>
      <c r="F67" s="6">
        <v>2</v>
      </c>
      <c r="G67" s="44">
        <f t="shared" ref="G67:G70" si="7">SUM(B67:F67)</f>
        <v>30</v>
      </c>
    </row>
    <row r="68" spans="1:8" s="122" customFormat="1">
      <c r="A68" s="123" t="s">
        <v>30</v>
      </c>
      <c r="B68" s="6">
        <v>2</v>
      </c>
      <c r="C68" s="6">
        <v>4</v>
      </c>
      <c r="D68" s="6">
        <v>1</v>
      </c>
      <c r="E68" s="6">
        <v>0</v>
      </c>
      <c r="F68" s="6">
        <v>0</v>
      </c>
      <c r="G68" s="44">
        <f t="shared" si="7"/>
        <v>7</v>
      </c>
    </row>
    <row r="69" spans="1:8" s="122" customFormat="1">
      <c r="A69" s="123" t="s">
        <v>43</v>
      </c>
      <c r="B69" s="6">
        <v>1</v>
      </c>
      <c r="C69" s="6">
        <v>2</v>
      </c>
      <c r="D69" s="6">
        <v>0</v>
      </c>
      <c r="E69" s="6">
        <v>0</v>
      </c>
      <c r="F69" s="6">
        <v>0</v>
      </c>
      <c r="G69" s="44">
        <f t="shared" si="7"/>
        <v>3</v>
      </c>
    </row>
    <row r="70" spans="1:8" s="122" customFormat="1" ht="13.5" thickBot="1">
      <c r="A70" s="168" t="s">
        <v>157</v>
      </c>
      <c r="B70" s="42">
        <f>SUM(B66:B69)</f>
        <v>12</v>
      </c>
      <c r="C70" s="42">
        <f>SUM(C66:C69)</f>
        <v>17</v>
      </c>
      <c r="D70" s="42">
        <f>SUM(D66:D69)</f>
        <v>7</v>
      </c>
      <c r="E70" s="42">
        <f>SUM(E66:E69)</f>
        <v>4</v>
      </c>
      <c r="F70" s="42">
        <f>SUM(F66:F69)</f>
        <v>4</v>
      </c>
      <c r="G70" s="208">
        <f t="shared" si="7"/>
        <v>44</v>
      </c>
    </row>
    <row r="71" spans="1:8" s="122" customFormat="1">
      <c r="A71" s="34"/>
      <c r="B71" s="34"/>
      <c r="C71" s="34"/>
      <c r="D71" s="34"/>
      <c r="E71" s="34"/>
      <c r="F71" s="34"/>
      <c r="G71" s="34"/>
    </row>
    <row r="72" spans="1:8" s="122" customFormat="1" ht="13.5" thickBot="1">
      <c r="A72" s="34"/>
      <c r="B72" s="34"/>
      <c r="C72" s="34"/>
      <c r="D72" s="34"/>
      <c r="E72" s="34"/>
      <c r="F72" s="34"/>
      <c r="G72" s="34"/>
    </row>
    <row r="73" spans="1:8" s="122" customFormat="1" ht="13.5" thickBot="1">
      <c r="A73" s="264" t="s">
        <v>509</v>
      </c>
      <c r="B73" s="265" t="s">
        <v>109</v>
      </c>
      <c r="C73" s="265" t="s">
        <v>109</v>
      </c>
      <c r="D73" s="265" t="s">
        <v>109</v>
      </c>
      <c r="E73" s="265" t="s">
        <v>109</v>
      </c>
      <c r="F73" s="265" t="s">
        <v>109</v>
      </c>
      <c r="G73" s="265" t="s">
        <v>109</v>
      </c>
      <c r="H73" s="266" t="s">
        <v>109</v>
      </c>
    </row>
    <row r="74" spans="1:8" s="122" customFormat="1" ht="38.25">
      <c r="A74" s="117" t="s">
        <v>2</v>
      </c>
      <c r="B74" s="118" t="s">
        <v>110</v>
      </c>
      <c r="C74" s="118" t="s">
        <v>111</v>
      </c>
      <c r="D74" s="118" t="s">
        <v>507</v>
      </c>
      <c r="E74" s="118" t="s">
        <v>508</v>
      </c>
      <c r="F74" s="118" t="s">
        <v>112</v>
      </c>
      <c r="G74" s="118" t="s">
        <v>72</v>
      </c>
      <c r="H74" s="10" t="s">
        <v>4</v>
      </c>
    </row>
    <row r="75" spans="1:8" s="122" customFormat="1">
      <c r="A75" s="123" t="s">
        <v>27</v>
      </c>
      <c r="B75" s="6">
        <v>3</v>
      </c>
      <c r="C75" s="6">
        <v>0</v>
      </c>
      <c r="D75" s="6">
        <v>0</v>
      </c>
      <c r="E75" s="6">
        <v>0</v>
      </c>
      <c r="F75" s="6">
        <v>0</v>
      </c>
      <c r="G75" s="6">
        <v>0</v>
      </c>
      <c r="H75" s="44">
        <f>SUM(B75:G75)</f>
        <v>3</v>
      </c>
    </row>
    <row r="76" spans="1:8" s="122" customFormat="1" ht="12.75" customHeight="1">
      <c r="A76" s="123" t="s">
        <v>153</v>
      </c>
      <c r="B76" s="6">
        <v>0</v>
      </c>
      <c r="C76" s="6">
        <v>3</v>
      </c>
      <c r="D76" s="6">
        <v>6</v>
      </c>
      <c r="E76" s="6">
        <v>0</v>
      </c>
      <c r="F76" s="6">
        <v>1</v>
      </c>
      <c r="G76" s="6">
        <v>0</v>
      </c>
      <c r="H76" s="44">
        <f t="shared" ref="H76:H78" si="8">SUM(B76:G76)</f>
        <v>10</v>
      </c>
    </row>
    <row r="77" spans="1:8" s="122" customFormat="1" ht="12.75" customHeight="1">
      <c r="A77" s="123" t="s">
        <v>154</v>
      </c>
      <c r="B77" s="6">
        <v>1</v>
      </c>
      <c r="C77" s="6">
        <v>2</v>
      </c>
      <c r="D77" s="6">
        <v>3</v>
      </c>
      <c r="E77" s="6">
        <v>0</v>
      </c>
      <c r="F77" s="6">
        <v>0</v>
      </c>
      <c r="G77" s="6">
        <v>0</v>
      </c>
      <c r="H77" s="44">
        <f t="shared" si="8"/>
        <v>6</v>
      </c>
    </row>
    <row r="78" spans="1:8" s="122" customFormat="1">
      <c r="A78" s="123" t="s">
        <v>43</v>
      </c>
      <c r="B78" s="6">
        <v>0</v>
      </c>
      <c r="C78" s="6">
        <v>1</v>
      </c>
      <c r="D78" s="6">
        <v>0</v>
      </c>
      <c r="E78" s="6">
        <v>0</v>
      </c>
      <c r="F78" s="6">
        <v>1</v>
      </c>
      <c r="G78" s="6">
        <v>1</v>
      </c>
      <c r="H78" s="44">
        <f t="shared" si="8"/>
        <v>3</v>
      </c>
    </row>
    <row r="79" spans="1:8" s="122" customFormat="1" ht="13.5" thickBot="1">
      <c r="A79" s="68" t="s">
        <v>169</v>
      </c>
      <c r="B79" s="42">
        <f>SUM(B75:B78)</f>
        <v>4</v>
      </c>
      <c r="C79" s="42">
        <f>SUM(C75:C78)</f>
        <v>6</v>
      </c>
      <c r="D79" s="42">
        <f>SUM(D75:D78)</f>
        <v>9</v>
      </c>
      <c r="E79" s="42">
        <f>SUM(E75:E78)</f>
        <v>0</v>
      </c>
      <c r="F79" s="42">
        <f>SUM(F75:F78)</f>
        <v>2</v>
      </c>
      <c r="G79" s="42">
        <f>SUM(G75:G78)</f>
        <v>1</v>
      </c>
      <c r="H79" s="43">
        <f>SUM(H75:H78)</f>
        <v>22</v>
      </c>
    </row>
    <row r="80" spans="1:8" s="113" customFormat="1">
      <c r="A80" s="34"/>
      <c r="B80" s="34"/>
      <c r="C80" s="34"/>
      <c r="D80" s="34"/>
      <c r="E80" s="34"/>
      <c r="F80" s="34"/>
      <c r="G80" s="34"/>
    </row>
    <row r="81" spans="1:8" s="122" customFormat="1" ht="13.5" thickBot="1">
      <c r="A81" s="34"/>
      <c r="B81" s="34"/>
      <c r="C81" s="34"/>
      <c r="D81" s="34"/>
      <c r="E81" s="34"/>
      <c r="F81" s="34"/>
      <c r="G81" s="34"/>
    </row>
    <row r="82" spans="1:8" s="122" customFormat="1" ht="13.5" thickBot="1">
      <c r="A82" s="264" t="s">
        <v>510</v>
      </c>
      <c r="B82" s="297"/>
      <c r="C82" s="297"/>
      <c r="D82" s="297"/>
      <c r="E82" s="297"/>
      <c r="F82" s="297"/>
      <c r="G82" s="298"/>
      <c r="H82" s="70"/>
    </row>
    <row r="83" spans="1:8" s="122" customFormat="1" ht="38.25">
      <c r="A83" s="117" t="s">
        <v>2</v>
      </c>
      <c r="B83" s="118" t="s">
        <v>110</v>
      </c>
      <c r="C83" s="118" t="s">
        <v>111</v>
      </c>
      <c r="D83" s="118" t="s">
        <v>511</v>
      </c>
      <c r="E83" s="118" t="s">
        <v>112</v>
      </c>
      <c r="F83" s="118" t="s">
        <v>72</v>
      </c>
      <c r="G83" s="10" t="s">
        <v>4</v>
      </c>
    </row>
    <row r="84" spans="1:8" s="122" customFormat="1">
      <c r="A84" s="123" t="s">
        <v>27</v>
      </c>
      <c r="B84" s="6">
        <v>3</v>
      </c>
      <c r="C84" s="6">
        <v>1</v>
      </c>
      <c r="D84" s="6">
        <v>0</v>
      </c>
      <c r="E84" s="6">
        <v>0</v>
      </c>
      <c r="F84" s="6">
        <v>0</v>
      </c>
      <c r="G84" s="44">
        <f t="shared" ref="G84:G87" si="9">SUM(B84:F84)</f>
        <v>4</v>
      </c>
    </row>
    <row r="85" spans="1:8" s="122" customFormat="1" ht="12.75" customHeight="1">
      <c r="A85" s="123" t="s">
        <v>153</v>
      </c>
      <c r="B85" s="6">
        <v>2</v>
      </c>
      <c r="C85" s="6">
        <v>2</v>
      </c>
      <c r="D85" s="6">
        <v>5</v>
      </c>
      <c r="E85" s="6">
        <v>0</v>
      </c>
      <c r="F85" s="6">
        <v>0</v>
      </c>
      <c r="G85" s="44">
        <f t="shared" si="9"/>
        <v>9</v>
      </c>
    </row>
    <row r="86" spans="1:8" s="122" customFormat="1" ht="12.75" customHeight="1">
      <c r="A86" s="123" t="s">
        <v>154</v>
      </c>
      <c r="B86" s="6">
        <v>4</v>
      </c>
      <c r="C86" s="6">
        <v>2</v>
      </c>
      <c r="D86" s="6">
        <v>7</v>
      </c>
      <c r="E86" s="6">
        <v>0</v>
      </c>
      <c r="F86" s="6">
        <v>0</v>
      </c>
      <c r="G86" s="44">
        <f t="shared" si="9"/>
        <v>13</v>
      </c>
    </row>
    <row r="87" spans="1:8" s="122" customFormat="1">
      <c r="A87" s="123" t="s">
        <v>43</v>
      </c>
      <c r="B87" s="6">
        <v>0</v>
      </c>
      <c r="C87" s="6">
        <v>0</v>
      </c>
      <c r="D87" s="6">
        <v>1</v>
      </c>
      <c r="E87" s="6">
        <v>1</v>
      </c>
      <c r="F87" s="6">
        <v>1</v>
      </c>
      <c r="G87" s="44">
        <f t="shared" si="9"/>
        <v>3</v>
      </c>
    </row>
    <row r="88" spans="1:8" s="122" customFormat="1" ht="13.5" thickBot="1">
      <c r="A88" s="68" t="s">
        <v>169</v>
      </c>
      <c r="B88" s="42">
        <f>SUM(B84:B87)</f>
        <v>9</v>
      </c>
      <c r="C88" s="42">
        <f>SUM(C84:C87)</f>
        <v>5</v>
      </c>
      <c r="D88" s="42">
        <f>SUM(D84:D87)</f>
        <v>13</v>
      </c>
      <c r="E88" s="42">
        <f>SUM(E84:E87)</f>
        <v>1</v>
      </c>
      <c r="F88" s="42">
        <f>SUM(F84:F87)</f>
        <v>1</v>
      </c>
      <c r="G88" s="43">
        <f>SUM(G84:G87)</f>
        <v>29</v>
      </c>
    </row>
    <row r="89" spans="1:8" s="122" customFormat="1">
      <c r="A89" s="34"/>
      <c r="B89" s="34"/>
      <c r="C89" s="34"/>
      <c r="D89" s="34"/>
      <c r="E89" s="34"/>
      <c r="F89" s="34"/>
      <c r="G89" s="34"/>
    </row>
    <row r="90" spans="1:8" s="122" customFormat="1" ht="13.5" thickBot="1">
      <c r="A90" s="34"/>
      <c r="B90" s="34"/>
      <c r="C90" s="34"/>
      <c r="D90" s="34"/>
      <c r="E90" s="34"/>
      <c r="F90" s="34"/>
      <c r="G90" s="34"/>
    </row>
    <row r="91" spans="1:8" s="122" customFormat="1" ht="13.5" thickBot="1">
      <c r="A91" s="264" t="s">
        <v>512</v>
      </c>
      <c r="B91" s="297"/>
      <c r="C91" s="297"/>
      <c r="D91" s="297"/>
      <c r="E91" s="297"/>
      <c r="F91" s="297"/>
      <c r="G91" s="298"/>
      <c r="H91" s="70"/>
    </row>
    <row r="92" spans="1:8" s="122" customFormat="1" ht="38.25">
      <c r="A92" s="117" t="s">
        <v>2</v>
      </c>
      <c r="B92" s="118" t="s">
        <v>110</v>
      </c>
      <c r="C92" s="118" t="s">
        <v>111</v>
      </c>
      <c r="D92" s="118" t="s">
        <v>511</v>
      </c>
      <c r="E92" s="118" t="s">
        <v>112</v>
      </c>
      <c r="F92" s="118" t="s">
        <v>72</v>
      </c>
      <c r="G92" s="10" t="s">
        <v>4</v>
      </c>
    </row>
    <row r="93" spans="1:8" s="122" customFormat="1">
      <c r="A93" s="123" t="s">
        <v>27</v>
      </c>
      <c r="B93" s="6">
        <v>3</v>
      </c>
      <c r="C93" s="6">
        <v>1</v>
      </c>
      <c r="D93" s="6">
        <v>1</v>
      </c>
      <c r="E93" s="6">
        <v>0</v>
      </c>
      <c r="F93" s="6">
        <v>1</v>
      </c>
      <c r="G93" s="44">
        <f t="shared" ref="G93:G96" si="10">SUM(B93:F93)</f>
        <v>6</v>
      </c>
    </row>
    <row r="94" spans="1:8" s="122" customFormat="1" ht="12.75" customHeight="1">
      <c r="A94" s="123" t="s">
        <v>153</v>
      </c>
      <c r="B94" s="6">
        <v>1</v>
      </c>
      <c r="C94" s="6">
        <v>0</v>
      </c>
      <c r="D94" s="6">
        <v>7</v>
      </c>
      <c r="E94" s="6">
        <v>1</v>
      </c>
      <c r="F94" s="6">
        <v>4</v>
      </c>
      <c r="G94" s="44">
        <f t="shared" si="10"/>
        <v>13</v>
      </c>
    </row>
    <row r="95" spans="1:8" s="122" customFormat="1" ht="12.75" customHeight="1">
      <c r="A95" s="123" t="s">
        <v>154</v>
      </c>
      <c r="B95" s="6">
        <v>1</v>
      </c>
      <c r="C95" s="6">
        <v>0</v>
      </c>
      <c r="D95" s="6">
        <v>3</v>
      </c>
      <c r="E95" s="6">
        <v>0</v>
      </c>
      <c r="F95" s="6">
        <v>0</v>
      </c>
      <c r="G95" s="44">
        <f t="shared" si="10"/>
        <v>4</v>
      </c>
    </row>
    <row r="96" spans="1:8" s="122" customFormat="1">
      <c r="A96" s="123" t="s">
        <v>43</v>
      </c>
      <c r="B96" s="6">
        <v>0</v>
      </c>
      <c r="C96" s="6">
        <v>0</v>
      </c>
      <c r="D96" s="6">
        <v>2</v>
      </c>
      <c r="E96" s="6">
        <v>0</v>
      </c>
      <c r="F96" s="6">
        <v>1</v>
      </c>
      <c r="G96" s="44">
        <f t="shared" si="10"/>
        <v>3</v>
      </c>
    </row>
    <row r="97" spans="1:8" s="122" customFormat="1" ht="13.5" thickBot="1">
      <c r="A97" s="68" t="s">
        <v>169</v>
      </c>
      <c r="B97" s="42">
        <f>SUM(B93:B96)</f>
        <v>5</v>
      </c>
      <c r="C97" s="42">
        <f>SUM(C93:C96)</f>
        <v>1</v>
      </c>
      <c r="D97" s="42">
        <f>SUM(D93:D96)</f>
        <v>13</v>
      </c>
      <c r="E97" s="42">
        <f>SUM(E93:E96)</f>
        <v>1</v>
      </c>
      <c r="F97" s="42">
        <f>SUM(F93:F96)</f>
        <v>6</v>
      </c>
      <c r="G97" s="43">
        <f>SUM(G93:G96)</f>
        <v>26</v>
      </c>
    </row>
    <row r="98" spans="1:8" s="122" customFormat="1">
      <c r="A98" s="34"/>
      <c r="B98" s="34"/>
      <c r="C98" s="34"/>
      <c r="D98" s="34"/>
      <c r="E98" s="34"/>
      <c r="F98" s="34"/>
      <c r="G98" s="34"/>
    </row>
    <row r="99" spans="1:8" s="122" customFormat="1" ht="13.5" thickBot="1">
      <c r="A99" s="34"/>
      <c r="B99" s="34"/>
      <c r="C99" s="34"/>
      <c r="D99" s="34"/>
      <c r="E99" s="34"/>
      <c r="F99" s="34"/>
      <c r="G99" s="34"/>
    </row>
    <row r="100" spans="1:8" s="122" customFormat="1" ht="13.5" thickBot="1">
      <c r="A100" s="264" t="s">
        <v>513</v>
      </c>
      <c r="B100" s="299"/>
      <c r="C100" s="299"/>
      <c r="D100" s="299"/>
      <c r="E100" s="299"/>
      <c r="F100" s="299"/>
      <c r="G100" s="300"/>
      <c r="H100" s="70"/>
    </row>
    <row r="101" spans="1:8" s="122" customFormat="1" ht="38.25">
      <c r="A101" s="117" t="s">
        <v>2</v>
      </c>
      <c r="B101" s="118" t="s">
        <v>110</v>
      </c>
      <c r="C101" s="118" t="s">
        <v>111</v>
      </c>
      <c r="D101" s="118" t="s">
        <v>224</v>
      </c>
      <c r="E101" s="118" t="s">
        <v>112</v>
      </c>
      <c r="F101" s="118" t="s">
        <v>72</v>
      </c>
      <c r="G101" s="10" t="s">
        <v>4</v>
      </c>
    </row>
    <row r="102" spans="1:8" s="122" customFormat="1">
      <c r="A102" s="123" t="s">
        <v>27</v>
      </c>
      <c r="B102" s="105">
        <v>3</v>
      </c>
      <c r="C102" s="105">
        <v>1</v>
      </c>
      <c r="D102" s="105">
        <v>0</v>
      </c>
      <c r="E102" s="105">
        <v>0</v>
      </c>
      <c r="F102" s="105">
        <v>0</v>
      </c>
      <c r="G102" s="44">
        <f t="shared" ref="G102:G105" si="11">SUM(B102:F102)</f>
        <v>4</v>
      </c>
    </row>
    <row r="103" spans="1:8" s="122" customFormat="1" ht="12.75" customHeight="1">
      <c r="A103" s="123" t="s">
        <v>153</v>
      </c>
      <c r="B103" s="105">
        <v>2</v>
      </c>
      <c r="C103" s="105">
        <v>0</v>
      </c>
      <c r="D103" s="105">
        <v>9</v>
      </c>
      <c r="E103" s="105">
        <v>0</v>
      </c>
      <c r="F103" s="105">
        <v>0</v>
      </c>
      <c r="G103" s="44">
        <f t="shared" si="11"/>
        <v>11</v>
      </c>
    </row>
    <row r="104" spans="1:8" s="122" customFormat="1" ht="12.75" customHeight="1">
      <c r="A104" s="123" t="s">
        <v>154</v>
      </c>
      <c r="B104" s="105">
        <v>0</v>
      </c>
      <c r="C104" s="105">
        <v>0</v>
      </c>
      <c r="D104" s="105">
        <v>5</v>
      </c>
      <c r="E104" s="105">
        <v>0</v>
      </c>
      <c r="F104" s="105">
        <v>0</v>
      </c>
      <c r="G104" s="44">
        <f t="shared" si="11"/>
        <v>5</v>
      </c>
    </row>
    <row r="105" spans="1:8" s="122" customFormat="1">
      <c r="A105" s="123" t="s">
        <v>43</v>
      </c>
      <c r="B105" s="105">
        <v>2</v>
      </c>
      <c r="C105" s="105">
        <v>0</v>
      </c>
      <c r="D105" s="105">
        <v>0</v>
      </c>
      <c r="E105" s="105">
        <v>0</v>
      </c>
      <c r="F105" s="105">
        <v>0</v>
      </c>
      <c r="G105" s="44">
        <f t="shared" si="11"/>
        <v>2</v>
      </c>
    </row>
    <row r="106" spans="1:8" s="122" customFormat="1" ht="13.5" thickBot="1">
      <c r="A106" s="68" t="s">
        <v>169</v>
      </c>
      <c r="B106" s="42">
        <f>SUM(B102:B105)</f>
        <v>7</v>
      </c>
      <c r="C106" s="42">
        <f>SUM(C102:C105)</f>
        <v>1</v>
      </c>
      <c r="D106" s="42">
        <f>SUM(D102:D105)</f>
        <v>14</v>
      </c>
      <c r="E106" s="42">
        <f>SUM(E102:E105)</f>
        <v>0</v>
      </c>
      <c r="F106" s="42">
        <f>SUM(F102:F105)</f>
        <v>0</v>
      </c>
      <c r="G106" s="43">
        <f>SUM(G102:G105)</f>
        <v>22</v>
      </c>
    </row>
    <row r="107" spans="1:8" s="122" customFormat="1">
      <c r="A107" s="34"/>
      <c r="B107" s="34"/>
      <c r="C107" s="34"/>
      <c r="D107" s="34"/>
      <c r="E107" s="34"/>
      <c r="F107" s="34"/>
      <c r="G107" s="34"/>
      <c r="H107" s="34"/>
    </row>
    <row r="108" spans="1:8" s="122" customFormat="1" ht="13.5" thickBot="1">
      <c r="A108" s="34"/>
      <c r="B108" s="34"/>
      <c r="C108" s="34"/>
      <c r="D108" s="34"/>
      <c r="E108" s="34"/>
      <c r="F108" s="34"/>
      <c r="G108" s="34"/>
      <c r="H108" s="34"/>
    </row>
    <row r="109" spans="1:8" s="122" customFormat="1" ht="13.5" thickBot="1">
      <c r="A109" s="294" t="s">
        <v>514</v>
      </c>
      <c r="B109" s="295" t="s">
        <v>113</v>
      </c>
      <c r="C109" s="295" t="s">
        <v>113</v>
      </c>
      <c r="D109" s="295" t="s">
        <v>113</v>
      </c>
      <c r="E109" s="295" t="s">
        <v>113</v>
      </c>
      <c r="F109" s="295" t="s">
        <v>113</v>
      </c>
      <c r="G109" s="295" t="s">
        <v>113</v>
      </c>
      <c r="H109" s="296" t="s">
        <v>113</v>
      </c>
    </row>
    <row r="110" spans="1:8" s="122" customFormat="1" ht="30" customHeight="1">
      <c r="A110" s="117" t="s">
        <v>2</v>
      </c>
      <c r="B110" s="118" t="s">
        <v>515</v>
      </c>
      <c r="C110" s="118" t="s">
        <v>516</v>
      </c>
      <c r="D110" s="118" t="s">
        <v>517</v>
      </c>
      <c r="E110" s="118" t="s">
        <v>518</v>
      </c>
      <c r="F110" s="118" t="s">
        <v>114</v>
      </c>
      <c r="G110" s="118" t="s">
        <v>115</v>
      </c>
      <c r="H110" s="10" t="s">
        <v>4</v>
      </c>
    </row>
    <row r="111" spans="1:8" s="122" customFormat="1">
      <c r="A111" s="123" t="s">
        <v>27</v>
      </c>
      <c r="B111" s="6">
        <v>0</v>
      </c>
      <c r="C111" s="6">
        <v>0</v>
      </c>
      <c r="D111" s="6">
        <v>0</v>
      </c>
      <c r="E111" s="6">
        <v>1</v>
      </c>
      <c r="F111" s="6">
        <v>1</v>
      </c>
      <c r="G111" s="6">
        <v>0</v>
      </c>
      <c r="H111" s="44">
        <f>SUM(B111:G111)</f>
        <v>2</v>
      </c>
    </row>
    <row r="112" spans="1:8" s="122" customFormat="1" ht="12.75" customHeight="1">
      <c r="A112" s="123" t="s">
        <v>153</v>
      </c>
      <c r="B112" s="6">
        <v>3</v>
      </c>
      <c r="C112" s="6">
        <v>2</v>
      </c>
      <c r="D112" s="6">
        <v>2</v>
      </c>
      <c r="E112" s="6">
        <v>1</v>
      </c>
      <c r="F112" s="6">
        <v>1</v>
      </c>
      <c r="G112" s="6">
        <v>0</v>
      </c>
      <c r="H112" s="44">
        <f t="shared" ref="H112:H114" si="12">SUM(B112:G112)</f>
        <v>9</v>
      </c>
    </row>
    <row r="113" spans="1:8" s="122" customFormat="1" ht="12.75" customHeight="1">
      <c r="A113" s="123" t="s">
        <v>154</v>
      </c>
      <c r="B113" s="6">
        <v>3</v>
      </c>
      <c r="C113" s="6">
        <v>0</v>
      </c>
      <c r="D113" s="6">
        <v>0</v>
      </c>
      <c r="E113" s="6">
        <v>0</v>
      </c>
      <c r="F113" s="6">
        <v>1</v>
      </c>
      <c r="G113" s="6">
        <v>1</v>
      </c>
      <c r="H113" s="44">
        <f t="shared" si="12"/>
        <v>5</v>
      </c>
    </row>
    <row r="114" spans="1:8" s="122" customFormat="1" ht="13.5" customHeight="1">
      <c r="A114" s="123" t="s">
        <v>43</v>
      </c>
      <c r="B114" s="6">
        <v>0</v>
      </c>
      <c r="C114" s="6">
        <v>0</v>
      </c>
      <c r="D114" s="6">
        <v>0</v>
      </c>
      <c r="E114" s="6">
        <v>1</v>
      </c>
      <c r="F114" s="6">
        <v>0</v>
      </c>
      <c r="G114" s="6">
        <v>1</v>
      </c>
      <c r="H114" s="44">
        <f t="shared" si="12"/>
        <v>2</v>
      </c>
    </row>
    <row r="115" spans="1:8" s="122" customFormat="1" ht="13.5" thickBot="1">
      <c r="A115" s="68" t="s">
        <v>169</v>
      </c>
      <c r="B115" s="42">
        <f>SUM(B111:B114)</f>
        <v>6</v>
      </c>
      <c r="C115" s="42">
        <f>SUM(C111:C114)</f>
        <v>2</v>
      </c>
      <c r="D115" s="42">
        <f>SUM(D111:D114)</f>
        <v>2</v>
      </c>
      <c r="E115" s="42">
        <f>SUM(E111:E114)</f>
        <v>3</v>
      </c>
      <c r="F115" s="42">
        <f>SUM(F111:F114)</f>
        <v>3</v>
      </c>
      <c r="G115" s="42">
        <f>SUM(G111:G114)</f>
        <v>2</v>
      </c>
      <c r="H115" s="43">
        <f>SUM(H111:H114)</f>
        <v>18</v>
      </c>
    </row>
    <row r="116" spans="1:8" s="122" customFormat="1">
      <c r="A116" s="34"/>
      <c r="B116" s="34"/>
      <c r="C116" s="34"/>
      <c r="D116" s="34"/>
      <c r="E116" s="34"/>
      <c r="F116" s="34"/>
      <c r="G116" s="34"/>
      <c r="H116" s="34"/>
    </row>
    <row r="117" spans="1:8" s="122" customFormat="1" ht="13.5" thickBot="1">
      <c r="A117" s="34"/>
      <c r="B117" s="34"/>
      <c r="C117" s="34"/>
      <c r="D117" s="34"/>
      <c r="E117" s="34"/>
      <c r="F117" s="34"/>
      <c r="G117" s="34"/>
      <c r="H117" s="34"/>
    </row>
    <row r="118" spans="1:8" s="122" customFormat="1" ht="13.5" thickBot="1">
      <c r="A118" s="264" t="s">
        <v>519</v>
      </c>
      <c r="B118" s="265" t="s">
        <v>113</v>
      </c>
      <c r="C118" s="265" t="s">
        <v>113</v>
      </c>
      <c r="D118" s="265" t="s">
        <v>113</v>
      </c>
      <c r="E118" s="265" t="s">
        <v>113</v>
      </c>
      <c r="F118" s="265" t="s">
        <v>113</v>
      </c>
      <c r="G118" s="265" t="s">
        <v>113</v>
      </c>
      <c r="H118" s="266" t="s">
        <v>113</v>
      </c>
    </row>
    <row r="119" spans="1:8" s="122" customFormat="1" ht="30" customHeight="1">
      <c r="A119" s="117" t="s">
        <v>2</v>
      </c>
      <c r="B119" s="118" t="s">
        <v>515</v>
      </c>
      <c r="C119" s="118" t="s">
        <v>516</v>
      </c>
      <c r="D119" s="118" t="s">
        <v>517</v>
      </c>
      <c r="E119" s="118" t="s">
        <v>518</v>
      </c>
      <c r="F119" s="118" t="s">
        <v>114</v>
      </c>
      <c r="G119" s="118" t="s">
        <v>115</v>
      </c>
      <c r="H119" s="10" t="s">
        <v>4</v>
      </c>
    </row>
    <row r="120" spans="1:8" s="122" customFormat="1">
      <c r="A120" s="123" t="s">
        <v>27</v>
      </c>
      <c r="B120" s="6">
        <v>2</v>
      </c>
      <c r="C120" s="6">
        <v>0</v>
      </c>
      <c r="D120" s="6">
        <v>0</v>
      </c>
      <c r="E120" s="6">
        <v>0</v>
      </c>
      <c r="F120" s="6">
        <v>2</v>
      </c>
      <c r="G120" s="6">
        <v>0</v>
      </c>
      <c r="H120" s="44">
        <f>SUM(B120:G120)</f>
        <v>4</v>
      </c>
    </row>
    <row r="121" spans="1:8" s="122" customFormat="1" ht="12.75" customHeight="1">
      <c r="A121" s="123" t="s">
        <v>153</v>
      </c>
      <c r="B121" s="6">
        <v>2</v>
      </c>
      <c r="C121" s="6">
        <v>1</v>
      </c>
      <c r="D121" s="6">
        <v>2</v>
      </c>
      <c r="E121" s="6">
        <v>0</v>
      </c>
      <c r="F121" s="6">
        <v>1</v>
      </c>
      <c r="G121" s="6">
        <v>0</v>
      </c>
      <c r="H121" s="44">
        <f t="shared" ref="H121:H123" si="13">SUM(B121:G121)</f>
        <v>6</v>
      </c>
    </row>
    <row r="122" spans="1:8" s="122" customFormat="1" ht="12.75" customHeight="1">
      <c r="A122" s="123" t="s">
        <v>154</v>
      </c>
      <c r="B122" s="6">
        <v>2</v>
      </c>
      <c r="C122" s="6">
        <v>2</v>
      </c>
      <c r="D122" s="6">
        <v>1</v>
      </c>
      <c r="E122" s="6">
        <v>0</v>
      </c>
      <c r="F122" s="6">
        <v>3</v>
      </c>
      <c r="G122" s="6">
        <v>1</v>
      </c>
      <c r="H122" s="44">
        <f t="shared" si="13"/>
        <v>9</v>
      </c>
    </row>
    <row r="123" spans="1:8" s="122" customFormat="1">
      <c r="A123" s="123" t="s">
        <v>43</v>
      </c>
      <c r="B123" s="6">
        <v>1</v>
      </c>
      <c r="C123" s="6">
        <v>0</v>
      </c>
      <c r="D123" s="6">
        <v>0</v>
      </c>
      <c r="E123" s="6">
        <v>0</v>
      </c>
      <c r="F123" s="6">
        <v>0</v>
      </c>
      <c r="G123" s="6">
        <v>0</v>
      </c>
      <c r="H123" s="44">
        <f t="shared" si="13"/>
        <v>1</v>
      </c>
    </row>
    <row r="124" spans="1:8" s="122" customFormat="1" ht="13.5" thickBot="1">
      <c r="A124" s="68" t="s">
        <v>169</v>
      </c>
      <c r="B124" s="42">
        <f>SUM(B120:B123)</f>
        <v>7</v>
      </c>
      <c r="C124" s="42">
        <f>SUM(C120:C123)</f>
        <v>3</v>
      </c>
      <c r="D124" s="42">
        <f>SUM(D120:D123)</f>
        <v>3</v>
      </c>
      <c r="E124" s="42">
        <f>SUM(E120:E123)</f>
        <v>0</v>
      </c>
      <c r="F124" s="42">
        <f>SUM(F120:F123)</f>
        <v>6</v>
      </c>
      <c r="G124" s="42">
        <f>SUM(G120:G123)</f>
        <v>1</v>
      </c>
      <c r="H124" s="43">
        <f>SUM(H120:H123)</f>
        <v>20</v>
      </c>
    </row>
    <row r="125" spans="1:8" s="122" customFormat="1">
      <c r="A125" s="34"/>
      <c r="B125" s="34"/>
      <c r="C125" s="34"/>
      <c r="D125" s="34"/>
      <c r="E125" s="34"/>
      <c r="F125" s="34"/>
      <c r="G125" s="34"/>
      <c r="H125" s="34"/>
    </row>
    <row r="126" spans="1:8" s="122" customFormat="1" ht="13.5" thickBot="1">
      <c r="A126" s="34"/>
      <c r="B126" s="34"/>
      <c r="C126" s="34"/>
      <c r="D126" s="34"/>
      <c r="E126" s="34"/>
      <c r="F126" s="34"/>
      <c r="G126" s="34"/>
      <c r="H126" s="34"/>
    </row>
    <row r="127" spans="1:8" s="122" customFormat="1" ht="13.5" thickBot="1">
      <c r="A127" s="264" t="s">
        <v>520</v>
      </c>
      <c r="B127" s="265" t="s">
        <v>113</v>
      </c>
      <c r="C127" s="265" t="s">
        <v>113</v>
      </c>
      <c r="D127" s="265" t="s">
        <v>113</v>
      </c>
      <c r="E127" s="265" t="s">
        <v>113</v>
      </c>
      <c r="F127" s="265" t="s">
        <v>113</v>
      </c>
      <c r="G127" s="265" t="s">
        <v>113</v>
      </c>
      <c r="H127" s="266" t="s">
        <v>113</v>
      </c>
    </row>
    <row r="128" spans="1:8" s="122" customFormat="1" ht="30" customHeight="1">
      <c r="A128" s="117" t="s">
        <v>2</v>
      </c>
      <c r="B128" s="118" t="s">
        <v>515</v>
      </c>
      <c r="C128" s="118" t="s">
        <v>516</v>
      </c>
      <c r="D128" s="118" t="s">
        <v>517</v>
      </c>
      <c r="E128" s="118" t="s">
        <v>518</v>
      </c>
      <c r="F128" s="118" t="s">
        <v>114</v>
      </c>
      <c r="G128" s="118" t="s">
        <v>115</v>
      </c>
      <c r="H128" s="10" t="s">
        <v>4</v>
      </c>
    </row>
    <row r="129" spans="1:8" s="122" customFormat="1">
      <c r="A129" s="123" t="s">
        <v>27</v>
      </c>
      <c r="B129" s="6">
        <v>3</v>
      </c>
      <c r="C129" s="6">
        <v>0</v>
      </c>
      <c r="D129" s="6">
        <v>1</v>
      </c>
      <c r="E129" s="6">
        <v>0</v>
      </c>
      <c r="F129" s="6">
        <v>2</v>
      </c>
      <c r="G129" s="6">
        <v>0</v>
      </c>
      <c r="H129" s="44">
        <f>SUM(B129:G129)</f>
        <v>6</v>
      </c>
    </row>
    <row r="130" spans="1:8" s="122" customFormat="1" ht="12.75" customHeight="1">
      <c r="A130" s="123" t="s">
        <v>153</v>
      </c>
      <c r="B130" s="6">
        <v>6</v>
      </c>
      <c r="C130" s="6">
        <v>0</v>
      </c>
      <c r="D130" s="6">
        <v>1</v>
      </c>
      <c r="E130" s="6">
        <v>0</v>
      </c>
      <c r="F130" s="6">
        <v>4</v>
      </c>
      <c r="G130" s="6">
        <v>0</v>
      </c>
      <c r="H130" s="44">
        <f t="shared" ref="H130:H132" si="14">SUM(B130:G130)</f>
        <v>11</v>
      </c>
    </row>
    <row r="131" spans="1:8" s="122" customFormat="1" ht="12.75" customHeight="1">
      <c r="A131" s="123" t="s">
        <v>154</v>
      </c>
      <c r="B131" s="6">
        <v>1</v>
      </c>
      <c r="C131" s="6">
        <v>0</v>
      </c>
      <c r="D131" s="6">
        <v>0</v>
      </c>
      <c r="E131" s="6">
        <v>0</v>
      </c>
      <c r="F131" s="6">
        <v>3</v>
      </c>
      <c r="G131" s="6">
        <v>1</v>
      </c>
      <c r="H131" s="44">
        <f t="shared" si="14"/>
        <v>5</v>
      </c>
    </row>
    <row r="132" spans="1:8" s="122" customFormat="1">
      <c r="A132" s="123" t="s">
        <v>43</v>
      </c>
      <c r="B132" s="6">
        <v>1</v>
      </c>
      <c r="C132" s="6">
        <v>0</v>
      </c>
      <c r="D132" s="6">
        <v>0</v>
      </c>
      <c r="E132" s="6">
        <v>0</v>
      </c>
      <c r="F132" s="6">
        <v>1</v>
      </c>
      <c r="G132" s="6">
        <v>1</v>
      </c>
      <c r="H132" s="44">
        <f t="shared" si="14"/>
        <v>3</v>
      </c>
    </row>
    <row r="133" spans="1:8" s="122" customFormat="1" ht="13.5" thickBot="1">
      <c r="A133" s="68" t="s">
        <v>169</v>
      </c>
      <c r="B133" s="42">
        <f>SUM(B129:B132)</f>
        <v>11</v>
      </c>
      <c r="C133" s="42">
        <f>SUM(C129:C132)</f>
        <v>0</v>
      </c>
      <c r="D133" s="42">
        <f>SUM(D129:D132)</f>
        <v>2</v>
      </c>
      <c r="E133" s="42">
        <f>SUM(E129:E132)</f>
        <v>0</v>
      </c>
      <c r="F133" s="42">
        <f>SUM(F129:F132)</f>
        <v>10</v>
      </c>
      <c r="G133" s="42">
        <f>SUM(G129:G132)</f>
        <v>2</v>
      </c>
      <c r="H133" s="43">
        <f>SUM(H129:H132)</f>
        <v>25</v>
      </c>
    </row>
    <row r="134" spans="1:8" s="122" customFormat="1">
      <c r="A134" s="129"/>
      <c r="B134" s="129"/>
      <c r="C134" s="129"/>
      <c r="D134" s="129"/>
      <c r="E134" s="129"/>
      <c r="F134" s="129"/>
      <c r="G134" s="130"/>
      <c r="H134" s="4"/>
    </row>
    <row r="135" spans="1:8" s="122" customFormat="1" ht="13.5" thickBot="1">
      <c r="A135" s="129"/>
      <c r="B135" s="129"/>
      <c r="C135" s="129"/>
      <c r="D135" s="129"/>
      <c r="E135" s="129"/>
      <c r="F135" s="129"/>
      <c r="G135" s="130"/>
      <c r="H135" s="4"/>
    </row>
    <row r="136" spans="1:8" s="122" customFormat="1" ht="13.5" thickBot="1">
      <c r="A136" s="264" t="s">
        <v>521</v>
      </c>
      <c r="B136" s="265" t="s">
        <v>113</v>
      </c>
      <c r="C136" s="265" t="s">
        <v>113</v>
      </c>
      <c r="D136" s="265" t="s">
        <v>113</v>
      </c>
      <c r="E136" s="265" t="s">
        <v>113</v>
      </c>
      <c r="F136" s="265" t="s">
        <v>113</v>
      </c>
      <c r="G136" s="265" t="s">
        <v>113</v>
      </c>
      <c r="H136" s="266" t="s">
        <v>113</v>
      </c>
    </row>
    <row r="137" spans="1:8" s="122" customFormat="1" ht="30" customHeight="1">
      <c r="A137" s="117" t="s">
        <v>2</v>
      </c>
      <c r="B137" s="118" t="s">
        <v>225</v>
      </c>
      <c r="C137" s="118" t="s">
        <v>226</v>
      </c>
      <c r="D137" s="118" t="s">
        <v>227</v>
      </c>
      <c r="E137" s="118" t="s">
        <v>228</v>
      </c>
      <c r="F137" s="118" t="s">
        <v>114</v>
      </c>
      <c r="G137" s="118" t="s">
        <v>115</v>
      </c>
      <c r="H137" s="10" t="s">
        <v>4</v>
      </c>
    </row>
    <row r="138" spans="1:8" s="122" customFormat="1">
      <c r="A138" s="123" t="s">
        <v>27</v>
      </c>
      <c r="B138" s="105">
        <v>3</v>
      </c>
      <c r="C138" s="105">
        <v>0</v>
      </c>
      <c r="D138" s="105">
        <v>0</v>
      </c>
      <c r="E138" s="105">
        <v>0</v>
      </c>
      <c r="F138" s="105">
        <v>0</v>
      </c>
      <c r="G138" s="105">
        <v>0</v>
      </c>
      <c r="H138" s="44">
        <f>SUM(B138:G138)</f>
        <v>3</v>
      </c>
    </row>
    <row r="139" spans="1:8" s="122" customFormat="1" ht="12.75" customHeight="1">
      <c r="A139" s="123" t="s">
        <v>153</v>
      </c>
      <c r="B139" s="105">
        <v>8</v>
      </c>
      <c r="C139" s="105">
        <v>1</v>
      </c>
      <c r="D139" s="105">
        <v>2</v>
      </c>
      <c r="E139" s="105">
        <v>0</v>
      </c>
      <c r="F139" s="105">
        <v>0</v>
      </c>
      <c r="G139" s="105">
        <v>0</v>
      </c>
      <c r="H139" s="44">
        <f t="shared" ref="H139:H141" si="15">SUM(B139:G139)</f>
        <v>11</v>
      </c>
    </row>
    <row r="140" spans="1:8" s="122" customFormat="1" ht="12.75" customHeight="1">
      <c r="A140" s="123" t="s">
        <v>154</v>
      </c>
      <c r="B140" s="105">
        <v>3</v>
      </c>
      <c r="C140" s="105">
        <v>0</v>
      </c>
      <c r="D140" s="105">
        <v>1</v>
      </c>
      <c r="E140" s="105">
        <v>0</v>
      </c>
      <c r="F140" s="105">
        <v>0</v>
      </c>
      <c r="G140" s="105">
        <v>0</v>
      </c>
      <c r="H140" s="44">
        <f t="shared" si="15"/>
        <v>4</v>
      </c>
    </row>
    <row r="141" spans="1:8" s="122" customFormat="1">
      <c r="A141" s="123" t="s">
        <v>43</v>
      </c>
      <c r="B141" s="105">
        <v>2</v>
      </c>
      <c r="C141" s="105">
        <v>0</v>
      </c>
      <c r="D141" s="105">
        <v>0</v>
      </c>
      <c r="E141" s="105">
        <v>0</v>
      </c>
      <c r="F141" s="105">
        <v>0</v>
      </c>
      <c r="G141" s="105">
        <v>0</v>
      </c>
      <c r="H141" s="44">
        <f t="shared" si="15"/>
        <v>2</v>
      </c>
    </row>
    <row r="142" spans="1:8" s="122" customFormat="1" ht="13.5" thickBot="1">
      <c r="A142" s="68" t="s">
        <v>169</v>
      </c>
      <c r="B142" s="42">
        <f>SUM(B138:B141)</f>
        <v>16</v>
      </c>
      <c r="C142" s="42">
        <f>SUM(C138:C141)</f>
        <v>1</v>
      </c>
      <c r="D142" s="42">
        <f>SUM(D138:D141)</f>
        <v>3</v>
      </c>
      <c r="E142" s="42">
        <f>SUM(E138:E141)</f>
        <v>0</v>
      </c>
      <c r="F142" s="42">
        <f>SUM(F138:F141)</f>
        <v>0</v>
      </c>
      <c r="G142" s="42">
        <f>SUM(G138:G141)</f>
        <v>0</v>
      </c>
      <c r="H142" s="43">
        <f>SUM(H138:H141)</f>
        <v>20</v>
      </c>
    </row>
    <row r="143" spans="1:8" s="122" customFormat="1"/>
    <row r="144" spans="1:8" s="122" customFormat="1" ht="13.5" thickBot="1"/>
    <row r="145" spans="1:9" s="113" customFormat="1" ht="13.5" thickBot="1">
      <c r="A145" s="264" t="s">
        <v>750</v>
      </c>
      <c r="B145" s="265" t="s">
        <v>113</v>
      </c>
      <c r="C145" s="265" t="s">
        <v>113</v>
      </c>
      <c r="D145" s="265" t="s">
        <v>113</v>
      </c>
      <c r="E145" s="265" t="s">
        <v>113</v>
      </c>
      <c r="F145" s="265" t="s">
        <v>113</v>
      </c>
      <c r="G145" s="265" t="s">
        <v>113</v>
      </c>
      <c r="H145" s="266" t="s">
        <v>113</v>
      </c>
    </row>
    <row r="146" spans="1:9" s="113" customFormat="1" ht="30" customHeight="1">
      <c r="A146" s="117" t="s">
        <v>2</v>
      </c>
      <c r="B146" s="118" t="s">
        <v>225</v>
      </c>
      <c r="C146" s="118" t="s">
        <v>226</v>
      </c>
      <c r="D146" s="118" t="s">
        <v>227</v>
      </c>
      <c r="E146" s="118" t="s">
        <v>228</v>
      </c>
      <c r="F146" s="118" t="s">
        <v>114</v>
      </c>
      <c r="G146" s="118" t="s">
        <v>115</v>
      </c>
      <c r="H146" s="10" t="s">
        <v>4</v>
      </c>
    </row>
    <row r="147" spans="1:9" s="113" customFormat="1">
      <c r="A147" s="123" t="s">
        <v>27</v>
      </c>
      <c r="B147" s="105">
        <v>8</v>
      </c>
      <c r="C147" s="105">
        <v>0</v>
      </c>
      <c r="D147" s="105">
        <v>1</v>
      </c>
      <c r="E147" s="105">
        <v>1</v>
      </c>
      <c r="F147" s="105">
        <v>5</v>
      </c>
      <c r="G147" s="105">
        <v>0</v>
      </c>
      <c r="H147" s="44">
        <f>SUM(B147:G147)</f>
        <v>15</v>
      </c>
    </row>
    <row r="148" spans="1:9" s="113" customFormat="1" ht="12.75" customHeight="1">
      <c r="A148" s="123" t="s">
        <v>153</v>
      </c>
      <c r="B148" s="105">
        <v>19</v>
      </c>
      <c r="C148" s="105">
        <v>4</v>
      </c>
      <c r="D148" s="105">
        <v>7</v>
      </c>
      <c r="E148" s="105">
        <v>1</v>
      </c>
      <c r="F148" s="105">
        <v>6</v>
      </c>
      <c r="G148" s="105">
        <v>0</v>
      </c>
      <c r="H148" s="44">
        <f t="shared" ref="H148:H150" si="16">SUM(B148:G148)</f>
        <v>37</v>
      </c>
    </row>
    <row r="149" spans="1:9" s="113" customFormat="1" ht="12.75" customHeight="1">
      <c r="A149" s="123" t="s">
        <v>154</v>
      </c>
      <c r="B149" s="105">
        <v>9</v>
      </c>
      <c r="C149" s="105">
        <v>2</v>
      </c>
      <c r="D149" s="105">
        <v>2</v>
      </c>
      <c r="E149" s="105">
        <v>0</v>
      </c>
      <c r="F149" s="105">
        <v>7</v>
      </c>
      <c r="G149" s="105">
        <v>3</v>
      </c>
      <c r="H149" s="44">
        <f t="shared" si="16"/>
        <v>23</v>
      </c>
    </row>
    <row r="150" spans="1:9" s="113" customFormat="1">
      <c r="A150" s="123" t="s">
        <v>155</v>
      </c>
      <c r="B150" s="105">
        <v>1</v>
      </c>
      <c r="C150" s="105">
        <v>0</v>
      </c>
      <c r="D150" s="105">
        <v>0</v>
      </c>
      <c r="E150" s="105">
        <v>0</v>
      </c>
      <c r="F150" s="105">
        <v>1</v>
      </c>
      <c r="G150" s="105">
        <v>2</v>
      </c>
      <c r="H150" s="44">
        <f t="shared" si="16"/>
        <v>4</v>
      </c>
    </row>
    <row r="151" spans="1:9" s="113" customFormat="1" ht="13.5" thickBot="1">
      <c r="A151" s="68" t="s">
        <v>169</v>
      </c>
      <c r="B151" s="42">
        <f t="shared" ref="B151:H151" si="17">SUM(B147:B150)</f>
        <v>37</v>
      </c>
      <c r="C151" s="42">
        <f t="shared" si="17"/>
        <v>6</v>
      </c>
      <c r="D151" s="42">
        <f t="shared" si="17"/>
        <v>10</v>
      </c>
      <c r="E151" s="42">
        <f t="shared" si="17"/>
        <v>2</v>
      </c>
      <c r="F151" s="42">
        <f t="shared" si="17"/>
        <v>19</v>
      </c>
      <c r="G151" s="42">
        <f t="shared" si="17"/>
        <v>5</v>
      </c>
      <c r="H151" s="43">
        <f t="shared" si="17"/>
        <v>79</v>
      </c>
    </row>
    <row r="152" spans="1:9" s="113" customFormat="1"/>
    <row r="153" spans="1:9" s="113" customFormat="1" ht="13.5" thickBot="1"/>
    <row r="154" spans="1:9" s="122" customFormat="1" ht="13.5" thickBot="1">
      <c r="A154" s="264" t="s">
        <v>522</v>
      </c>
      <c r="B154" s="276"/>
      <c r="C154" s="276"/>
      <c r="D154" s="276"/>
      <c r="E154" s="276"/>
      <c r="F154" s="276"/>
      <c r="G154" s="276"/>
      <c r="H154" s="276"/>
      <c r="I154" s="277"/>
    </row>
    <row r="155" spans="1:9" s="122" customFormat="1" ht="30" customHeight="1">
      <c r="A155" s="117" t="s">
        <v>2</v>
      </c>
      <c r="B155" s="118" t="s">
        <v>229</v>
      </c>
      <c r="C155" s="118" t="s">
        <v>230</v>
      </c>
      <c r="D155" s="118" t="s">
        <v>231</v>
      </c>
      <c r="E155" s="118" t="s">
        <v>234</v>
      </c>
      <c r="F155" s="118" t="s">
        <v>232</v>
      </c>
      <c r="G155" s="118" t="s">
        <v>233</v>
      </c>
      <c r="H155" s="118" t="s">
        <v>37</v>
      </c>
      <c r="I155" s="10" t="s">
        <v>4</v>
      </c>
    </row>
    <row r="156" spans="1:9" s="122" customFormat="1">
      <c r="A156" s="123" t="s">
        <v>27</v>
      </c>
      <c r="B156" s="105">
        <v>1</v>
      </c>
      <c r="C156" s="105">
        <v>1</v>
      </c>
      <c r="D156" s="105">
        <v>0</v>
      </c>
      <c r="E156" s="105">
        <v>0</v>
      </c>
      <c r="F156" s="105">
        <v>0</v>
      </c>
      <c r="G156" s="105">
        <v>0</v>
      </c>
      <c r="H156" s="105">
        <v>0</v>
      </c>
      <c r="I156" s="44">
        <f>SUM(B156:H156)</f>
        <v>2</v>
      </c>
    </row>
    <row r="157" spans="1:9" s="122" customFormat="1" ht="12.75" customHeight="1">
      <c r="A157" s="123" t="s">
        <v>153</v>
      </c>
      <c r="B157" s="105">
        <v>4</v>
      </c>
      <c r="C157" s="105">
        <v>0</v>
      </c>
      <c r="D157" s="105">
        <v>0</v>
      </c>
      <c r="E157" s="105">
        <v>0</v>
      </c>
      <c r="F157" s="105">
        <v>2</v>
      </c>
      <c r="G157" s="105">
        <v>3</v>
      </c>
      <c r="H157" s="105">
        <v>2</v>
      </c>
      <c r="I157" s="44">
        <f t="shared" ref="I157:I159" si="18">SUM(B157:H157)</f>
        <v>11</v>
      </c>
    </row>
    <row r="158" spans="1:9" s="122" customFormat="1" ht="12.75" customHeight="1">
      <c r="A158" s="123" t="s">
        <v>154</v>
      </c>
      <c r="B158" s="105">
        <v>2</v>
      </c>
      <c r="C158" s="105">
        <v>0</v>
      </c>
      <c r="D158" s="105">
        <v>0</v>
      </c>
      <c r="E158" s="105">
        <v>0</v>
      </c>
      <c r="F158" s="105">
        <v>0</v>
      </c>
      <c r="G158" s="105">
        <v>2</v>
      </c>
      <c r="H158" s="105">
        <v>0</v>
      </c>
      <c r="I158" s="44">
        <f t="shared" si="18"/>
        <v>4</v>
      </c>
    </row>
    <row r="159" spans="1:9" s="122" customFormat="1">
      <c r="A159" s="123" t="s">
        <v>43</v>
      </c>
      <c r="B159" s="105">
        <v>0</v>
      </c>
      <c r="C159" s="105">
        <v>2</v>
      </c>
      <c r="D159" s="105">
        <v>0</v>
      </c>
      <c r="E159" s="105">
        <v>0</v>
      </c>
      <c r="F159" s="105">
        <v>0</v>
      </c>
      <c r="G159" s="105">
        <v>0</v>
      </c>
      <c r="H159" s="105">
        <v>0</v>
      </c>
      <c r="I159" s="44">
        <f t="shared" si="18"/>
        <v>2</v>
      </c>
    </row>
    <row r="160" spans="1:9" s="122" customFormat="1" ht="13.5" thickBot="1">
      <c r="A160" s="68" t="s">
        <v>169</v>
      </c>
      <c r="B160" s="42">
        <f>SUM(B156:B159)</f>
        <v>7</v>
      </c>
      <c r="C160" s="42">
        <f>SUM(C156:C159)</f>
        <v>3</v>
      </c>
      <c r="D160" s="42">
        <f>SUM(D156:D159)</f>
        <v>0</v>
      </c>
      <c r="E160" s="42">
        <f>SUM(E156:E159)</f>
        <v>0</v>
      </c>
      <c r="F160" s="42">
        <f>SUM(F156:F159)</f>
        <v>2</v>
      </c>
      <c r="G160" s="42">
        <f>SUM(G156:G159)</f>
        <v>5</v>
      </c>
      <c r="H160" s="42">
        <f>SUM(H156:H159)</f>
        <v>2</v>
      </c>
      <c r="I160" s="43">
        <f>SUM(I156:I159)</f>
        <v>19</v>
      </c>
    </row>
  </sheetData>
  <mergeCells count="19">
    <mergeCell ref="A127:H127"/>
    <mergeCell ref="A136:H136"/>
    <mergeCell ref="A154:I154"/>
    <mergeCell ref="A9:G9"/>
    <mergeCell ref="A18:G18"/>
    <mergeCell ref="A28:G28"/>
    <mergeCell ref="A37:G37"/>
    <mergeCell ref="A46:G46"/>
    <mergeCell ref="A64:G64"/>
    <mergeCell ref="A73:H73"/>
    <mergeCell ref="A82:G82"/>
    <mergeCell ref="A91:G91"/>
    <mergeCell ref="A100:G100"/>
    <mergeCell ref="A109:H109"/>
    <mergeCell ref="A118:H118"/>
    <mergeCell ref="A7:I7"/>
    <mergeCell ref="A1:I1"/>
    <mergeCell ref="A55:G55"/>
    <mergeCell ref="A145:H145"/>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Charts</vt:lpstr>
      </vt:variant>
      <vt:variant>
        <vt:i4>32</vt:i4>
      </vt:variant>
    </vt:vector>
  </HeadingPairs>
  <TitlesOfParts>
    <vt:vector size="47" baseType="lpstr">
      <vt:lpstr>Table of Contents</vt:lpstr>
      <vt:lpstr>Q1 - Respondent Info</vt:lpstr>
      <vt:lpstr>Q2 - Provided Contact Info</vt:lpstr>
      <vt:lpstr>Q3 - Project Info</vt:lpstr>
      <vt:lpstr>Q4 - Project Info (cntd)</vt:lpstr>
      <vt:lpstr>Q5 - Customer Host</vt:lpstr>
      <vt:lpstr>Q6 - Project Development</vt:lpstr>
      <vt:lpstr>Q7 - Project Characteristics</vt:lpstr>
      <vt:lpstr>Q8 - RECS</vt:lpstr>
      <vt:lpstr>Q9 - Incentive Programs</vt:lpstr>
      <vt:lpstr>Q10 - Typical PPA</vt:lpstr>
      <vt:lpstr>Q11 - Equity Capital</vt:lpstr>
      <vt:lpstr>Q12 - Construction Debt</vt:lpstr>
      <vt:lpstr>Q13 - Term Debt</vt:lpstr>
      <vt:lpstr>Q14 - Cost of Energy</vt:lpstr>
      <vt:lpstr>Q3, F1 - RPID (Agg.)</vt:lpstr>
      <vt:lpstr>Q3, F2 - RPID (Wind - Trend)</vt:lpstr>
      <vt:lpstr>Q3, F3 - RPID (PV&lt;1 - Trend)</vt:lpstr>
      <vt:lpstr>Q3, F4 - RPID (PV&gt;1 - Trend)</vt:lpstr>
      <vt:lpstr>Q4, F1 - Primary Region (Trend)</vt:lpstr>
      <vt:lpstr>Q4, F2 - Power Purchase (Agg.)</vt:lpstr>
      <vt:lpstr>Q4,F3 - Power Purchaser (Trend)</vt:lpstr>
      <vt:lpstr>Q5, F1 - # of Deals (Agg.)</vt:lpstr>
      <vt:lpstr>Q6, F1 - Barriers (Agg.)</vt:lpstr>
      <vt:lpstr>Q7, F1 - Fed Inc. (Wind - Agg.)</vt:lpstr>
      <vt:lpstr>Q7, F2 - Fed Inc. (PV&lt;1 - Agg.)</vt:lpstr>
      <vt:lpstr>Q7, F3 - Fed Inc. (PV&gt;1 - Agg.)</vt:lpstr>
      <vt:lpstr>Q8,F1 - Form of Sale (Agg.)</vt:lpstr>
      <vt:lpstr>Q8, F2 - Duration (Agg.)</vt:lpstr>
      <vt:lpstr>Q9,F1 - Treas. Grant (WindAgg.)</vt:lpstr>
      <vt:lpstr>Q9,F2 - Treas. Grant (PV&lt;1Agg.)</vt:lpstr>
      <vt:lpstr>Q9,F3 - Treas. Grant (PV&gt;1Agg.)</vt:lpstr>
      <vt:lpstr>Q9,F4 - Treas. Grant (CSPAgg.)</vt:lpstr>
      <vt:lpstr>Q9,F5 - State Incent (WindAgg.)</vt:lpstr>
      <vt:lpstr>Q9,F6 - State Incent (PV&lt;1Agg.)</vt:lpstr>
      <vt:lpstr>Q9,F7 - State Incent (PV&gt;1Agg.)</vt:lpstr>
      <vt:lpstr>Q9,F8 - State Incent (CSPAgg.)</vt:lpstr>
      <vt:lpstr>Q10,F1 - Duration (Wind - Agg.)</vt:lpstr>
      <vt:lpstr>Q10,F2 - Duration (PV&lt;1 - Agg.)</vt:lpstr>
      <vt:lpstr>Q10,F3 - Duration (PV&gt;1 - Agg.)</vt:lpstr>
      <vt:lpstr>Q10,F4 - Price Escalation (Agg)</vt:lpstr>
      <vt:lpstr>Q10,F5 - Buyout Option (Agg.)</vt:lpstr>
      <vt:lpstr>Q11,F1 - DE to Total Cap (Agg.)</vt:lpstr>
      <vt:lpstr>Q13, F1 - All-in Cost (Agg.)</vt:lpstr>
      <vt:lpstr>Q14, F1 - LCOE (Agg.)</vt:lpstr>
      <vt:lpstr>Q14, F2 - LCOE (PV&lt;1 - Agg.)</vt:lpstr>
      <vt:lpstr>Q14, F3 - LCOE (PV&gt;1 - Agg.)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scharfep</dc:creator>
  <cp:lastModifiedBy>scharfep</cp:lastModifiedBy>
  <dcterms:created xsi:type="dcterms:W3CDTF">2010-04-07T18:54:05Z</dcterms:created>
  <dcterms:modified xsi:type="dcterms:W3CDTF">2011-03-29T17:02:47Z</dcterms:modified>
</cp:coreProperties>
</file>