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480" yWindow="360" windowWidth="29180" windowHeight="20200" activeTab="4"/>
  </bookViews>
  <sheets>
    <sheet name="Import-Export" sheetId="5" r:id="rId1"/>
    <sheet name="Generation" sheetId="1" r:id="rId2"/>
    <sheet name="Consumption" sheetId="4" r:id="rId3"/>
    <sheet name="Consumption by Sector" sheetId="6" r:id="rId4"/>
    <sheet name="Generation by Sector" sheetId="8" r:id="rId5"/>
    <sheet name="Sheet2" sheetId="7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58" i="8" l="1"/>
  <c r="AD57" i="8"/>
  <c r="AD56" i="8"/>
  <c r="AD55" i="8"/>
  <c r="AD54" i="8"/>
  <c r="AD53" i="8"/>
  <c r="AD52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X58" i="8"/>
  <c r="X57" i="8"/>
  <c r="X56" i="8"/>
  <c r="X55" i="8"/>
  <c r="X54" i="8"/>
  <c r="X53" i="8"/>
  <c r="X52" i="8"/>
  <c r="X51" i="8"/>
  <c r="X50" i="8"/>
  <c r="X49" i="8"/>
  <c r="X48" i="8"/>
  <c r="X47" i="8"/>
  <c r="X46" i="8"/>
  <c r="X45" i="8"/>
  <c r="X44" i="8"/>
  <c r="X43" i="8"/>
  <c r="X42" i="8"/>
  <c r="X41" i="8"/>
  <c r="X40" i="8"/>
  <c r="X39" i="8"/>
  <c r="X38" i="8"/>
  <c r="X37" i="8"/>
  <c r="X36" i="8"/>
  <c r="X35" i="8"/>
  <c r="X34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9" i="8"/>
  <c r="X8" i="8"/>
  <c r="U58" i="8"/>
  <c r="U57" i="8"/>
  <c r="U56" i="8"/>
  <c r="U55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K57" i="6"/>
  <c r="B60" i="4"/>
  <c r="K56" i="6"/>
  <c r="B59" i="4"/>
  <c r="K55" i="6"/>
  <c r="B58" i="4"/>
  <c r="K54" i="6"/>
  <c r="B57" i="4"/>
  <c r="K53" i="6"/>
  <c r="B56" i="4"/>
  <c r="K52" i="6"/>
  <c r="B55" i="4"/>
  <c r="K51" i="6"/>
  <c r="B54" i="4"/>
  <c r="K50" i="6"/>
  <c r="B53" i="4"/>
  <c r="K49" i="6"/>
  <c r="B52" i="4"/>
  <c r="K48" i="6"/>
  <c r="B51" i="4"/>
  <c r="K47" i="6"/>
  <c r="B50" i="4"/>
  <c r="K46" i="6"/>
  <c r="B49" i="4"/>
  <c r="K45" i="6"/>
  <c r="B48" i="4"/>
  <c r="K44" i="6"/>
  <c r="B47" i="4"/>
  <c r="K43" i="6"/>
  <c r="B46" i="4"/>
  <c r="K42" i="6"/>
  <c r="B45" i="4"/>
  <c r="K41" i="6"/>
  <c r="B44" i="4"/>
  <c r="K40" i="6"/>
  <c r="B43" i="4"/>
  <c r="K39" i="6"/>
  <c r="B42" i="4"/>
  <c r="K38" i="6"/>
  <c r="B41" i="4"/>
  <c r="K37" i="6"/>
  <c r="B40" i="4"/>
  <c r="K36" i="6"/>
  <c r="B39" i="4"/>
  <c r="K35" i="6"/>
  <c r="B38" i="4"/>
  <c r="K34" i="6"/>
  <c r="B37" i="4"/>
  <c r="K33" i="6"/>
  <c r="B36" i="4"/>
  <c r="K32" i="6"/>
  <c r="B35" i="4"/>
  <c r="K31" i="6"/>
  <c r="B34" i="4"/>
  <c r="K30" i="6"/>
  <c r="B33" i="4"/>
  <c r="K29" i="6"/>
  <c r="B32" i="4"/>
  <c r="K28" i="6"/>
  <c r="B31" i="4"/>
  <c r="K27" i="6"/>
  <c r="B30" i="4"/>
  <c r="K26" i="6"/>
  <c r="B29" i="4"/>
  <c r="K25" i="6"/>
  <c r="B28" i="4"/>
  <c r="K24" i="6"/>
  <c r="B27" i="4"/>
  <c r="K23" i="6"/>
  <c r="B26" i="4"/>
  <c r="K22" i="6"/>
  <c r="B25" i="4"/>
  <c r="K21" i="6"/>
  <c r="B24" i="4"/>
  <c r="K20" i="6"/>
  <c r="B23" i="4"/>
  <c r="K19" i="6"/>
  <c r="B22" i="4"/>
  <c r="K18" i="6"/>
  <c r="B21" i="4"/>
  <c r="K17" i="6"/>
  <c r="B20" i="4"/>
  <c r="K16" i="6"/>
  <c r="B19" i="4"/>
  <c r="K15" i="6"/>
  <c r="B18" i="4"/>
  <c r="K14" i="6"/>
  <c r="B17" i="4"/>
  <c r="K13" i="6"/>
  <c r="B16" i="4"/>
  <c r="K12" i="6"/>
  <c r="B15" i="4"/>
  <c r="K11" i="6"/>
  <c r="B14" i="4"/>
  <c r="K10" i="6"/>
  <c r="B13" i="4"/>
  <c r="K9" i="6"/>
  <c r="B12" i="4"/>
  <c r="K8" i="6"/>
  <c r="B11" i="4"/>
  <c r="K7" i="6"/>
  <c r="B10" i="4"/>
  <c r="E10" i="7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B60" i="5"/>
  <c r="D60" i="5"/>
  <c r="B59" i="5"/>
  <c r="D59" i="5"/>
  <c r="B58" i="5"/>
  <c r="D58" i="5"/>
  <c r="B57" i="5"/>
  <c r="D57" i="5"/>
  <c r="B56" i="5"/>
  <c r="D56" i="5"/>
  <c r="B55" i="5"/>
  <c r="D55" i="5"/>
  <c r="B54" i="5"/>
  <c r="D54" i="5"/>
  <c r="B53" i="5"/>
  <c r="D53" i="5"/>
  <c r="B52" i="5"/>
  <c r="D52" i="5"/>
  <c r="B51" i="5"/>
  <c r="D51" i="5"/>
  <c r="B50" i="5"/>
  <c r="D50" i="5"/>
  <c r="B49" i="5"/>
  <c r="D49" i="5"/>
  <c r="B48" i="5"/>
  <c r="D48" i="5"/>
  <c r="B47" i="5"/>
  <c r="D47" i="5"/>
  <c r="B46" i="5"/>
  <c r="D46" i="5"/>
  <c r="B45" i="5"/>
  <c r="D45" i="5"/>
  <c r="B44" i="5"/>
  <c r="D44" i="5"/>
  <c r="B43" i="5"/>
  <c r="D43" i="5"/>
  <c r="B42" i="5"/>
  <c r="D42" i="5"/>
  <c r="B41" i="5"/>
  <c r="D41" i="5"/>
  <c r="B40" i="5"/>
  <c r="D40" i="5"/>
  <c r="B39" i="5"/>
  <c r="D39" i="5"/>
  <c r="B38" i="5"/>
  <c r="D38" i="5"/>
  <c r="B37" i="5"/>
  <c r="D37" i="5"/>
  <c r="B36" i="5"/>
  <c r="D36" i="5"/>
  <c r="B35" i="5"/>
  <c r="D35" i="5"/>
  <c r="B34" i="5"/>
  <c r="D34" i="5"/>
  <c r="B33" i="5"/>
  <c r="D33" i="5"/>
  <c r="B32" i="5"/>
  <c r="D32" i="5"/>
  <c r="B31" i="5"/>
  <c r="D31" i="5"/>
  <c r="B30" i="5"/>
  <c r="D30" i="5"/>
  <c r="B29" i="5"/>
  <c r="D29" i="5"/>
  <c r="B28" i="5"/>
  <c r="D28" i="5"/>
  <c r="B27" i="5"/>
  <c r="D27" i="5"/>
  <c r="B26" i="5"/>
  <c r="D26" i="5"/>
  <c r="B25" i="5"/>
  <c r="D25" i="5"/>
  <c r="B24" i="5"/>
  <c r="D24" i="5"/>
  <c r="B23" i="5"/>
  <c r="D23" i="5"/>
  <c r="B22" i="5"/>
  <c r="D22" i="5"/>
  <c r="B21" i="5"/>
  <c r="D21" i="5"/>
  <c r="B20" i="5"/>
  <c r="D20" i="5"/>
  <c r="B19" i="5"/>
  <c r="D19" i="5"/>
  <c r="B18" i="5"/>
  <c r="D18" i="5"/>
  <c r="B17" i="5"/>
  <c r="D17" i="5"/>
  <c r="B16" i="5"/>
  <c r="D16" i="5"/>
  <c r="B15" i="5"/>
  <c r="D15" i="5"/>
  <c r="B14" i="5"/>
  <c r="D14" i="5"/>
  <c r="B13" i="5"/>
  <c r="D13" i="5"/>
  <c r="B12" i="5"/>
  <c r="D12" i="5"/>
  <c r="B11" i="5"/>
  <c r="D11" i="5"/>
  <c r="B10" i="1"/>
  <c r="B10" i="5"/>
  <c r="D10" i="5"/>
</calcChain>
</file>

<file path=xl/sharedStrings.xml><?xml version="1.0" encoding="utf-8"?>
<sst xmlns="http://schemas.openxmlformats.org/spreadsheetml/2006/main" count="660" uniqueCount="163">
  <si>
    <t xml:space="preserve">Texas       </t>
  </si>
  <si>
    <t xml:space="preserve">Utah        </t>
  </si>
  <si>
    <t xml:space="preserve">Vermont     </t>
  </si>
  <si>
    <t xml:space="preserve">Virginia    </t>
  </si>
  <si>
    <t xml:space="preserve">Washington  </t>
  </si>
  <si>
    <t xml:space="preserve">West Virginia </t>
  </si>
  <si>
    <t xml:space="preserve">Wisconsin   </t>
  </si>
  <si>
    <t xml:space="preserve">Wyoming     </t>
  </si>
  <si>
    <t>Group 1: &gt; 118,000 GWh</t>
  </si>
  <si>
    <t>Group 2: 75,000 - 118,000 GWh</t>
  </si>
  <si>
    <t>Group 3: 48,000 - 75,000 GWh</t>
  </si>
  <si>
    <t>Group 4: 30,000 - 48,000 GWh</t>
  </si>
  <si>
    <t>Group 5: &lt; 30,000 GWh</t>
  </si>
  <si>
    <t>Group 1: &gt;109,000 GWh</t>
  </si>
  <si>
    <t>Group 2: 77,000 - 109,000 GWh</t>
  </si>
  <si>
    <t>Group 3: 46,000 - 77,000 GWh</t>
  </si>
  <si>
    <t>Group 4: 16,000 - 46,000 GWh</t>
  </si>
  <si>
    <t>Group 5: &lt; 16,000 GWh</t>
  </si>
  <si>
    <t>Total State Electricity Generation</t>
  </si>
  <si>
    <t>Minus Consumption (GWh)</t>
  </si>
  <si>
    <t>State Suplus Generation</t>
  </si>
  <si>
    <t>as a % of Total Generation</t>
  </si>
  <si>
    <t>Group 1: &gt; 32%</t>
  </si>
  <si>
    <t>Group 2: 14% - 32%</t>
  </si>
  <si>
    <t>Group 3: 0% - 14%</t>
  </si>
  <si>
    <t>Group 4: 0 - (20%)</t>
  </si>
  <si>
    <t>Group 5: &gt; (20%)</t>
  </si>
  <si>
    <t>2009 Import/Export of Electricity by State (Surplus Generation as a % of Total Generation)</t>
  </si>
  <si>
    <t>Total 2009 State Electricity Generation (GWh)</t>
  </si>
  <si>
    <t>Total State Electricity</t>
  </si>
  <si>
    <t>Generation (GWh)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</si>
  <si>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</si>
  <si>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</si>
  <si>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</si>
  <si>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</si>
  <si>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</si>
  <si>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</si>
  <si>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</si>
  <si>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</si>
  <si>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</si>
  <si>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</si>
  <si>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</si>
  <si>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</si>
  <si>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</si>
  <si>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</si>
  <si>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</si>
  <si>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</si>
  <si>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</si>
  <si>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</si>
  <si>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</si>
  <si>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</si>
  <si>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</si>
  <si>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</si>
  <si>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</si>
  <si>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</si>
  <si>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</si>
  <si>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</si>
  <si>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</si>
  <si>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</si>
  <si>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</si>
  <si>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</si>
  <si>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</si>
  <si>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</si>
  <si>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</si>
  <si>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</si>
  <si>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</si>
  <si>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</si>
  <si>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</si>
  <si>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</si>
  <si>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</si>
  <si>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</si>
  <si>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</si>
  <si>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</si>
  <si>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</si>
  <si>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</si>
  <si>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</si>
  <si>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</si>
  <si>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</si>
  <si>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</si>
  <si>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</si>
  <si>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</si>
  <si>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</si>
  <si>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Sorted</t>
  </si>
  <si>
    <t>Grouped</t>
  </si>
  <si>
    <t>Total 2008 State Electricity Consumption (GWh)</t>
  </si>
  <si>
    <t>http://www.eia.doe.gov/cneaf/electricity/esr/table5.html</t>
  </si>
  <si>
    <t>Source: EIA.</t>
  </si>
  <si>
    <t>Consumption (GWh)</t>
  </si>
  <si>
    <t xml:space="preserve">Alabama     </t>
  </si>
  <si>
    <t xml:space="preserve">Alaska      </t>
  </si>
  <si>
    <t xml:space="preserve">Arizona     </t>
  </si>
  <si>
    <t xml:space="preserve">Arkansas    </t>
  </si>
  <si>
    <t xml:space="preserve">California  </t>
  </si>
  <si>
    <t xml:space="preserve">Colorado    </t>
  </si>
  <si>
    <t xml:space="preserve">Connecticut </t>
  </si>
  <si>
    <t xml:space="preserve">Delaware    </t>
  </si>
  <si>
    <t xml:space="preserve">District of Columbia </t>
  </si>
  <si>
    <t xml:space="preserve">Florida     </t>
  </si>
  <si>
    <t xml:space="preserve">Georgia     </t>
  </si>
  <si>
    <t xml:space="preserve">Hawaii      </t>
  </si>
  <si>
    <t xml:space="preserve">Idaho       </t>
  </si>
  <si>
    <t xml:space="preserve">Illinois    </t>
  </si>
  <si>
    <t xml:space="preserve">Indiana     </t>
  </si>
  <si>
    <t xml:space="preserve">Iowa        </t>
  </si>
  <si>
    <t xml:space="preserve">Kansas      </t>
  </si>
  <si>
    <t xml:space="preserve">Kentucky    </t>
  </si>
  <si>
    <t xml:space="preserve">Louisiana   </t>
  </si>
  <si>
    <t xml:space="preserve">Maine       </t>
  </si>
  <si>
    <t xml:space="preserve">Maryland    </t>
  </si>
  <si>
    <t xml:space="preserve">Massachusetts </t>
  </si>
  <si>
    <t xml:space="preserve">Michigan    </t>
  </si>
  <si>
    <t xml:space="preserve">Minnesota   </t>
  </si>
  <si>
    <t xml:space="preserve">Mississippi </t>
  </si>
  <si>
    <t xml:space="preserve">Missouri    </t>
  </si>
  <si>
    <t xml:space="preserve">Montana     </t>
  </si>
  <si>
    <t xml:space="preserve">Nebraska    </t>
  </si>
  <si>
    <t xml:space="preserve">Nevada      </t>
  </si>
  <si>
    <t xml:space="preserve">New Hampshire </t>
  </si>
  <si>
    <t xml:space="preserve">New Jersey  </t>
  </si>
  <si>
    <t xml:space="preserve">New Mexico  </t>
  </si>
  <si>
    <t xml:space="preserve">New York    </t>
  </si>
  <si>
    <t xml:space="preserve">North Carolina  </t>
  </si>
  <si>
    <t xml:space="preserve">North Dakota  </t>
  </si>
  <si>
    <t xml:space="preserve">Ohio        </t>
  </si>
  <si>
    <t xml:space="preserve">Oklahoma    </t>
  </si>
  <si>
    <t xml:space="preserve">Oregon      </t>
  </si>
  <si>
    <t xml:space="preserve">Pennsylvania  </t>
  </si>
  <si>
    <t xml:space="preserve">Rhode Island  </t>
  </si>
  <si>
    <t xml:space="preserve">South Carolina  </t>
  </si>
  <si>
    <t xml:space="preserve">South Dakota  </t>
  </si>
  <si>
    <t xml:space="preserve">Tennessee   </t>
  </si>
  <si>
    <t>Total 2008 State Electricity Consumption by Sector (GWh)</t>
  </si>
  <si>
    <t>Residential (GWh)</t>
  </si>
  <si>
    <t>Residential %</t>
  </si>
  <si>
    <t>Commercial (GWh)</t>
  </si>
  <si>
    <t>Commercial %</t>
  </si>
  <si>
    <t>Industrial (GWh)</t>
  </si>
  <si>
    <t>Industrial %</t>
  </si>
  <si>
    <t>Total Consumption (GWh)</t>
  </si>
  <si>
    <t>A</t>
  </si>
  <si>
    <t>B</t>
  </si>
  <si>
    <t>C</t>
  </si>
  <si>
    <t>D</t>
  </si>
  <si>
    <t>E</t>
  </si>
  <si>
    <t>F</t>
  </si>
  <si>
    <t>Total 2009 State Electricity Generation by Sector (GWh)</t>
  </si>
  <si>
    <t>http://www.eia.doe.gov/cneaf/electricity/page/eia906_920.html</t>
  </si>
  <si>
    <t>State</t>
  </si>
  <si>
    <t>Biomass</t>
  </si>
  <si>
    <t>Geothermal</t>
  </si>
  <si>
    <t>Solar</t>
  </si>
  <si>
    <t>Wind</t>
  </si>
  <si>
    <t>Hydro</t>
  </si>
  <si>
    <t>Coal</t>
  </si>
  <si>
    <t>Petroleum</t>
  </si>
  <si>
    <t>Gas</t>
  </si>
  <si>
    <t>Nuclear</t>
  </si>
  <si>
    <t>Other</t>
  </si>
  <si>
    <t xml:space="preserve">Source: EIA's Electric Power Monthly. 2009. Table 1.6B. Exclusive of pumped storage.http://www.eia.doe.gov/cneaf/electricity/epm/epm_sum.html </t>
  </si>
  <si>
    <t>Total Generation</t>
  </si>
  <si>
    <t>Source: EIA's Electric Power Monthly. 2009. Table 1.6B. Exclusive of pumped storage.</t>
  </si>
  <si>
    <t>GWh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</si>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</sst>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#,###%_);\(#,###%\)"/>
    <numFmt numFmtId="165" formatCode="0.0%"/>
  </numFmts>
  <fonts count="12" x14ac:knownFonts="1"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0"/>
      <color indexed="10"/>
      <name val="Arial"/>
      <family val="2"/>
    </font>
    <font>
      <sz val="8"/>
      <name val="Verdana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/>
    <xf numFmtId="37" fontId="6" fillId="0" borderId="0" xfId="0" applyNumberFormat="1" applyFont="1" applyFill="1"/>
    <xf numFmtId="0" fontId="1" fillId="2" borderId="0" xfId="0" applyFont="1" applyFill="1" applyAlignment="1">
      <alignment horizontal="centerContinuous"/>
    </xf>
    <xf numFmtId="37" fontId="7" fillId="0" borderId="0" xfId="0" applyNumberFormat="1" applyFont="1" applyFill="1"/>
    <xf numFmtId="0" fontId="4" fillId="0" borderId="0" xfId="2"/>
    <xf numFmtId="164" fontId="7" fillId="0" borderId="0" xfId="0" applyNumberFormat="1" applyFont="1" applyFill="1"/>
    <xf numFmtId="0" fontId="9" fillId="0" borderId="0" xfId="0" applyFont="1"/>
    <xf numFmtId="0" fontId="8" fillId="0" borderId="0" xfId="1" applyAlignment="1" applyProtection="1"/>
    <xf numFmtId="8" fontId="0" fillId="0" borderId="0" xfId="0" applyNumberFormat="1"/>
    <xf numFmtId="37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9" fontId="0" fillId="0" borderId="0" xfId="0" applyNumberFormat="1"/>
    <xf numFmtId="37" fontId="11" fillId="0" borderId="0" xfId="0" applyNumberFormat="1" applyFont="1" applyFill="1"/>
    <xf numFmtId="37" fontId="0" fillId="0" borderId="1" xfId="0" applyNumberFormat="1" applyBorder="1"/>
    <xf numFmtId="37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/>
    <xf numFmtId="0" fontId="1" fillId="2" borderId="0" xfId="0" applyNumberFormat="1" applyFont="1" applyFill="1" applyAlignment="1">
      <alignment horizontal="centerContinuous"/>
    </xf>
  </cellXfs>
  <cellStyles count="3">
    <cellStyle name="Hyperlink" xfId="1" builtinId="8"/>
    <cellStyle name="Normal" xfId="0" builtinId="0"/>
    <cellStyle name="Normal 4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ia.doe.gov/cneaf/electricity/esr/table5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ia.doe.gov/cneaf/electricity/esr/table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AG64"/>
  <sheetViews>
    <sheetView showGridLines="0" workbookViewId="0">
      <selection activeCell="J3" sqref="J3"/>
    </sheetView>
  </sheetViews>
  <sheetFormatPr baseColWidth="10" defaultColWidth="8.83203125" defaultRowHeight="12" x14ac:dyDescent="0"/>
  <cols>
    <col min="1" max="1" width="17.5" bestFit="1" customWidth="1"/>
    <col min="2" max="2" width="31.6640625" customWidth="1"/>
    <col min="3" max="3" width="1.6640625" customWidth="1"/>
    <col min="4" max="4" width="25.33203125" bestFit="1" customWidth="1"/>
    <col min="7" max="7" width="17.5" bestFit="1" customWidth="1"/>
    <col min="8" max="8" width="25.33203125" bestFit="1" customWidth="1"/>
    <col min="10" max="10" width="17.5" bestFit="1" customWidth="1"/>
    <col min="11" max="11" width="25.33203125" bestFit="1" customWidth="1"/>
  </cols>
  <sheetData>
    <row r="1" spans="1:33" ht="15">
      <c r="A1" s="1" t="s">
        <v>27</v>
      </c>
    </row>
    <row r="2" spans="1:33">
      <c r="A2" s="2" t="s">
        <v>160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J3" s="12"/>
    </row>
    <row r="5" spans="1:33">
      <c r="G5" s="8" t="s">
        <v>82</v>
      </c>
      <c r="H5" s="8"/>
      <c r="J5" s="8" t="s">
        <v>83</v>
      </c>
      <c r="K5" s="8"/>
    </row>
    <row r="6" spans="1:33" ht="5" customHeight="1"/>
    <row r="7" spans="1:33">
      <c r="A7" s="4"/>
      <c r="B7" s="5" t="s">
        <v>18</v>
      </c>
      <c r="D7" s="5" t="s">
        <v>20</v>
      </c>
      <c r="G7" s="4"/>
      <c r="H7" s="5" t="s">
        <v>20</v>
      </c>
      <c r="J7" s="4"/>
      <c r="K7" s="5" t="s">
        <v>20</v>
      </c>
    </row>
    <row r="8" spans="1:33">
      <c r="A8" s="4"/>
      <c r="B8" s="5" t="s">
        <v>19</v>
      </c>
      <c r="D8" s="5" t="s">
        <v>21</v>
      </c>
      <c r="G8" s="4"/>
      <c r="H8" s="5" t="s">
        <v>21</v>
      </c>
      <c r="J8" s="4"/>
      <c r="K8" s="5" t="s">
        <v>21</v>
      </c>
    </row>
    <row r="9" spans="1:33" ht="5" customHeight="1">
      <c r="A9" s="4"/>
      <c r="B9" s="6"/>
      <c r="D9" s="3"/>
      <c r="G9" s="4"/>
      <c r="H9" s="6"/>
      <c r="J9" s="4"/>
      <c r="K9" s="6"/>
    </row>
    <row r="10" spans="1:33">
      <c r="A10" s="4" t="s">
        <v>31</v>
      </c>
      <c r="B10" s="7">
        <f>Generation!B10-Consumption!B10</f>
        <v>53243.391298000002</v>
      </c>
      <c r="D10" s="11">
        <f>B10/Generation!B10</f>
        <v>0.37243345169901831</v>
      </c>
      <c r="G10" s="4" t="s">
        <v>65</v>
      </c>
      <c r="H10" s="11">
        <v>0.63597344995624971</v>
      </c>
      <c r="J10" s="4" t="s">
        <v>65</v>
      </c>
      <c r="K10" s="11">
        <v>0.63597344995624971</v>
      </c>
      <c r="L10" t="s">
        <v>22</v>
      </c>
      <c r="R10" s="4"/>
      <c r="S10" s="11"/>
    </row>
    <row r="11" spans="1:33">
      <c r="A11" s="4" t="s">
        <v>32</v>
      </c>
      <c r="B11" s="7">
        <f>Generation!B11-Consumption!B11</f>
        <v>215.21296099999927</v>
      </c>
      <c r="D11" s="11">
        <f>B11/Generation!B11</f>
        <v>3.2898756964987362E-2</v>
      </c>
      <c r="G11" s="4" t="s">
        <v>81</v>
      </c>
      <c r="H11" s="11">
        <v>0.63458613800366437</v>
      </c>
      <c r="J11" s="4" t="s">
        <v>81</v>
      </c>
      <c r="K11" s="11">
        <v>0.63458613800366437</v>
      </c>
      <c r="R11" s="4"/>
      <c r="S11" s="11"/>
    </row>
    <row r="12" spans="1:33">
      <c r="A12" s="4" t="s">
        <v>33</v>
      </c>
      <c r="B12" s="7">
        <f>Generation!B12-Consumption!B12</f>
        <v>35641.663311999975</v>
      </c>
      <c r="D12" s="11">
        <f>B12/Generation!B12</f>
        <v>0.31852171943548641</v>
      </c>
      <c r="G12" s="4" t="s">
        <v>79</v>
      </c>
      <c r="H12" s="11">
        <v>0.51654595295622296</v>
      </c>
      <c r="J12" s="4" t="s">
        <v>79</v>
      </c>
      <c r="K12" s="11">
        <v>0.51654595295622296</v>
      </c>
      <c r="R12" s="4"/>
      <c r="S12" s="11"/>
    </row>
    <row r="13" spans="1:33">
      <c r="A13" s="4" t="s">
        <v>34</v>
      </c>
      <c r="B13" s="7">
        <f>Generation!B13-Consumption!B13</f>
        <v>11270.520150000004</v>
      </c>
      <c r="D13" s="11">
        <f>B13/Generation!B13</f>
        <v>0.19635461729839021</v>
      </c>
      <c r="G13" s="4" t="s">
        <v>60</v>
      </c>
      <c r="H13" s="11">
        <v>0.45086323531229039</v>
      </c>
      <c r="J13" s="4" t="s">
        <v>60</v>
      </c>
      <c r="K13" s="11">
        <v>0.45086323531229039</v>
      </c>
      <c r="R13" s="4"/>
      <c r="S13" s="11"/>
    </row>
    <row r="14" spans="1:33">
      <c r="A14" s="4" t="s">
        <v>35</v>
      </c>
      <c r="B14" s="7">
        <f>Generation!B14-Consumption!B14</f>
        <v>-62539.423140999948</v>
      </c>
      <c r="D14" s="11">
        <f>B14/Generation!B14</f>
        <v>-0.3055476136039722</v>
      </c>
      <c r="G14" s="4" t="s">
        <v>62</v>
      </c>
      <c r="H14" s="11">
        <v>0.44559806565096594</v>
      </c>
      <c r="J14" s="4" t="s">
        <v>62</v>
      </c>
      <c r="K14" s="11">
        <v>0.44559806565096594</v>
      </c>
      <c r="R14" s="4"/>
      <c r="S14" s="11"/>
    </row>
    <row r="15" spans="1:33">
      <c r="A15" s="4" t="s">
        <v>36</v>
      </c>
      <c r="B15" s="7">
        <f>Generation!B15-Consumption!B15</f>
        <v>-1524.8390889999937</v>
      </c>
      <c r="D15" s="11">
        <f>B15/Generation!B15</f>
        <v>-3.0158973435362713E-2</v>
      </c>
      <c r="G15" s="4" t="s">
        <v>57</v>
      </c>
      <c r="H15" s="11">
        <v>0.40825053180670973</v>
      </c>
      <c r="J15" s="4" t="s">
        <v>57</v>
      </c>
      <c r="K15" s="11">
        <v>0.40825053180670973</v>
      </c>
      <c r="R15" s="4"/>
      <c r="S15" s="11"/>
    </row>
    <row r="16" spans="1:33">
      <c r="A16" s="4" t="s">
        <v>37</v>
      </c>
      <c r="B16" s="7">
        <f>Generation!B16-Consumption!B16</f>
        <v>393.42164899999989</v>
      </c>
      <c r="D16" s="11">
        <f>B16/Generation!B16</f>
        <v>1.2623070304259453E-2</v>
      </c>
      <c r="G16" s="4" t="s">
        <v>31</v>
      </c>
      <c r="H16" s="11">
        <v>0.37243345169901831</v>
      </c>
      <c r="J16" s="4" t="s">
        <v>31</v>
      </c>
      <c r="K16" s="11">
        <v>0.37243345169901831</v>
      </c>
      <c r="R16" s="4"/>
      <c r="S16" s="11"/>
    </row>
    <row r="17" spans="1:19">
      <c r="A17" s="4" t="s">
        <v>38</v>
      </c>
      <c r="B17" s="7">
        <f>Generation!B17-Consumption!B17</f>
        <v>-6738.8835539999991</v>
      </c>
      <c r="D17" s="11">
        <f>B17/Generation!B17</f>
        <v>-1.3449163260807289</v>
      </c>
      <c r="G17" s="4" t="s">
        <v>75</v>
      </c>
      <c r="H17" s="11">
        <v>0.35181192861603261</v>
      </c>
      <c r="J17" s="4" t="s">
        <v>75</v>
      </c>
      <c r="K17" s="11">
        <v>0.35181192861603261</v>
      </c>
      <c r="R17" s="4"/>
      <c r="S17" s="11"/>
    </row>
    <row r="18" spans="1:19">
      <c r="A18" s="4" t="s">
        <v>39</v>
      </c>
      <c r="B18" s="7">
        <f>Generation!B18-Consumption!B18</f>
        <v>-11456.997432</v>
      </c>
      <c r="D18" s="11">
        <f>B18/Generation!B18</f>
        <v>-322.74141333558691</v>
      </c>
      <c r="G18" s="4" t="s">
        <v>33</v>
      </c>
      <c r="H18" s="11">
        <v>0.31852171943548641</v>
      </c>
      <c r="J18" s="4" t="s">
        <v>33</v>
      </c>
      <c r="K18" s="11">
        <v>0.31852171943548641</v>
      </c>
      <c r="R18" s="4"/>
      <c r="S18" s="11"/>
    </row>
    <row r="19" spans="1:19">
      <c r="A19" s="4" t="s">
        <v>40</v>
      </c>
      <c r="B19" s="7">
        <f>Generation!B19-Consumption!B19</f>
        <v>-8945.1995089999982</v>
      </c>
      <c r="D19" s="11">
        <f>B19/Generation!B19</f>
        <v>-4.1192840820938055E-2</v>
      </c>
      <c r="G19" s="4" t="s">
        <v>69</v>
      </c>
      <c r="H19" s="11">
        <v>0.31700246140229366</v>
      </c>
      <c r="J19" s="4" t="s">
        <v>69</v>
      </c>
      <c r="K19" s="11">
        <v>0.31700246140229366</v>
      </c>
      <c r="R19" s="4"/>
      <c r="S19" s="11"/>
    </row>
    <row r="20" spans="1:19">
      <c r="A20" s="4" t="s">
        <v>41</v>
      </c>
      <c r="B20" s="7">
        <f>Generation!B20-Consumption!B20</f>
        <v>-6818.2049220000044</v>
      </c>
      <c r="D20" s="11">
        <f>B20/Generation!B20</f>
        <v>-5.3197930250215429E-2</v>
      </c>
      <c r="G20" s="4" t="s">
        <v>50</v>
      </c>
      <c r="H20" s="11">
        <v>0.3083790530590021</v>
      </c>
      <c r="R20" s="4"/>
      <c r="S20" s="11"/>
    </row>
    <row r="21" spans="1:19">
      <c r="A21" s="4" t="s">
        <v>42</v>
      </c>
      <c r="B21" s="7">
        <f>Generation!B21-Consumption!B21</f>
        <v>393.02797100000134</v>
      </c>
      <c r="D21" s="11">
        <f>B21/Generation!B21</f>
        <v>3.6442031023141398E-2</v>
      </c>
      <c r="G21" s="4" t="s">
        <v>44</v>
      </c>
      <c r="H21" s="11">
        <v>0.25432349295050138</v>
      </c>
      <c r="J21" s="4" t="s">
        <v>50</v>
      </c>
      <c r="K21" s="11">
        <v>0.3083790530590021</v>
      </c>
      <c r="L21" t="s">
        <v>23</v>
      </c>
      <c r="R21" s="4"/>
      <c r="S21" s="11"/>
    </row>
    <row r="22" spans="1:19">
      <c r="A22" s="4" t="s">
        <v>43</v>
      </c>
      <c r="B22" s="7">
        <f>Generation!B22-Consumption!B22</f>
        <v>-11957.870483999999</v>
      </c>
      <c r="D22" s="11">
        <f>B22/Generation!B22</f>
        <v>-1.0013660690417416</v>
      </c>
      <c r="G22" s="4" t="s">
        <v>67</v>
      </c>
      <c r="H22" s="11">
        <v>0.25331193761827364</v>
      </c>
      <c r="J22" s="4" t="s">
        <v>44</v>
      </c>
      <c r="K22" s="11">
        <v>0.25432349295050138</v>
      </c>
      <c r="R22" s="4"/>
      <c r="S22" s="11"/>
    </row>
    <row r="23" spans="1:19">
      <c r="A23" s="4" t="s">
        <v>44</v>
      </c>
      <c r="B23" s="7">
        <f>Generation!B23-Consumption!B23</f>
        <v>49138.947106000007</v>
      </c>
      <c r="D23" s="11">
        <f>B23/Generation!B23</f>
        <v>0.25432349295050138</v>
      </c>
      <c r="G23" s="4" t="s">
        <v>76</v>
      </c>
      <c r="H23" s="11">
        <v>0.22580655500306834</v>
      </c>
      <c r="J23" s="4" t="s">
        <v>67</v>
      </c>
      <c r="K23" s="11">
        <v>0.25331193761827364</v>
      </c>
      <c r="R23" s="4"/>
      <c r="S23" s="11"/>
    </row>
    <row r="24" spans="1:19">
      <c r="A24" s="4" t="s">
        <v>45</v>
      </c>
      <c r="B24" s="7">
        <f>Generation!B24-Consumption!B24</f>
        <v>9707.0338700000138</v>
      </c>
      <c r="D24" s="11">
        <f>B24/Generation!B24</f>
        <v>8.3202366261568184E-2</v>
      </c>
      <c r="G24" s="4" t="s">
        <v>71</v>
      </c>
      <c r="H24" s="11">
        <v>0.20273587694209499</v>
      </c>
      <c r="J24" s="4" t="s">
        <v>76</v>
      </c>
      <c r="K24" s="11">
        <v>0.22580655500306834</v>
      </c>
      <c r="R24" s="4"/>
      <c r="S24" s="11"/>
    </row>
    <row r="25" spans="1:19">
      <c r="A25" s="4" t="s">
        <v>46</v>
      </c>
      <c r="B25" s="7">
        <f>Generation!B25-Consumption!B25</f>
        <v>6167.4372399999993</v>
      </c>
      <c r="D25" s="11">
        <f>B25/Generation!B25</f>
        <v>0.11941237279036115</v>
      </c>
      <c r="G25" s="4" t="s">
        <v>34</v>
      </c>
      <c r="H25" s="11">
        <v>0.19635461729839021</v>
      </c>
      <c r="J25" s="4" t="s">
        <v>71</v>
      </c>
      <c r="K25" s="11">
        <v>0.20273587694209499</v>
      </c>
      <c r="R25" s="4"/>
      <c r="S25" s="11"/>
    </row>
    <row r="26" spans="1:19">
      <c r="A26" s="4" t="s">
        <v>47</v>
      </c>
      <c r="B26" s="7">
        <f>Generation!B26-Consumption!B26</f>
        <v>6623.1268430000055</v>
      </c>
      <c r="D26" s="11">
        <f>B26/Generation!B26</f>
        <v>0.14353030960559404</v>
      </c>
      <c r="G26" s="4" t="s">
        <v>78</v>
      </c>
      <c r="H26" s="11">
        <v>0.16450648816224167</v>
      </c>
      <c r="J26" s="4" t="s">
        <v>34</v>
      </c>
      <c r="K26" s="11">
        <v>0.19635461729839021</v>
      </c>
      <c r="R26" s="4"/>
      <c r="S26" s="11"/>
    </row>
    <row r="27" spans="1:19">
      <c r="A27" s="4" t="s">
        <v>48</v>
      </c>
      <c r="B27" s="7">
        <f>Generation!B27-Consumption!B27</f>
        <v>-2424.4174700000003</v>
      </c>
      <c r="D27" s="11">
        <f>B27/Generation!B27</f>
        <v>-2.6642545726350143E-2</v>
      </c>
      <c r="G27" s="4" t="s">
        <v>58</v>
      </c>
      <c r="H27" s="11">
        <v>0.15171399969074423</v>
      </c>
      <c r="J27" s="4" t="s">
        <v>78</v>
      </c>
      <c r="K27" s="11">
        <v>0.16450648816224167</v>
      </c>
      <c r="R27" s="4"/>
      <c r="S27" s="11"/>
    </row>
    <row r="28" spans="1:19">
      <c r="A28" s="4" t="s">
        <v>49</v>
      </c>
      <c r="B28" s="7">
        <f>Generation!B28-Consumption!B28</f>
        <v>12393.585431999978</v>
      </c>
      <c r="D28" s="11">
        <f>B28/Generation!B28</f>
        <v>0.13603362519979886</v>
      </c>
      <c r="G28" s="4" t="s">
        <v>47</v>
      </c>
      <c r="H28" s="11">
        <v>0.14353030960559404</v>
      </c>
      <c r="J28" s="4" t="s">
        <v>58</v>
      </c>
      <c r="K28" s="11">
        <v>0.15171399969074423</v>
      </c>
      <c r="R28" s="4"/>
      <c r="S28" s="11"/>
    </row>
    <row r="29" spans="1:19">
      <c r="A29" s="4" t="s">
        <v>50</v>
      </c>
      <c r="B29" s="7">
        <f>Generation!B29-Consumption!B29</f>
        <v>5203.5238890000019</v>
      </c>
      <c r="D29" s="11">
        <f>B29/Generation!B29</f>
        <v>0.3083790530590021</v>
      </c>
      <c r="G29" s="4" t="s">
        <v>49</v>
      </c>
      <c r="H29" s="11">
        <v>0.13603362519979886</v>
      </c>
      <c r="J29" s="4" t="s">
        <v>47</v>
      </c>
      <c r="K29" s="11">
        <v>0.14353030960559404</v>
      </c>
      <c r="R29" s="4"/>
      <c r="S29" s="11"/>
    </row>
    <row r="30" spans="1:19">
      <c r="A30" s="4" t="s">
        <v>51</v>
      </c>
      <c r="B30" s="7">
        <f>Generation!B30-Consumption!B30</f>
        <v>-18662.762866999998</v>
      </c>
      <c r="D30" s="11">
        <f>B30/Generation!B30</f>
        <v>-0.42293996336295092</v>
      </c>
      <c r="G30" s="4" t="s">
        <v>74</v>
      </c>
      <c r="H30" s="11">
        <v>0.12480932307684461</v>
      </c>
      <c r="J30" s="4" t="s">
        <v>49</v>
      </c>
      <c r="K30" s="11">
        <v>0.13603362519979886</v>
      </c>
      <c r="R30" s="4"/>
      <c r="S30" s="11"/>
    </row>
    <row r="31" spans="1:19">
      <c r="A31" s="4" t="s">
        <v>52</v>
      </c>
      <c r="B31" s="7">
        <f>Generation!B31-Consumption!B31</f>
        <v>-14839.925785000007</v>
      </c>
      <c r="D31" s="11">
        <f>B31/Generation!B31</f>
        <v>-0.36453192490293423</v>
      </c>
      <c r="G31" s="4" t="s">
        <v>68</v>
      </c>
      <c r="H31" s="11">
        <v>0.11991379857356055</v>
      </c>
      <c r="R31" s="4"/>
      <c r="S31" s="11"/>
    </row>
    <row r="32" spans="1:19">
      <c r="A32" s="4" t="s">
        <v>53</v>
      </c>
      <c r="B32" s="7">
        <f>Generation!B32-Consumption!B32</f>
        <v>-3270.4897049999709</v>
      </c>
      <c r="D32" s="11">
        <f>B32/Generation!B32</f>
        <v>-3.1907585858456919E-2</v>
      </c>
      <c r="G32" s="4" t="s">
        <v>46</v>
      </c>
      <c r="H32" s="11">
        <v>0.11941237279036115</v>
      </c>
      <c r="J32" s="4" t="s">
        <v>74</v>
      </c>
      <c r="K32" s="11">
        <v>0.12480932307684461</v>
      </c>
      <c r="L32" t="s">
        <v>24</v>
      </c>
      <c r="R32" s="4"/>
      <c r="S32" s="11"/>
    </row>
    <row r="33" spans="1:19">
      <c r="A33" s="4" t="s">
        <v>54</v>
      </c>
      <c r="B33" s="7">
        <f>Generation!B33-Consumption!B33</f>
        <v>-16124.057468000006</v>
      </c>
      <c r="D33" s="11">
        <f>B33/Generation!B33</f>
        <v>-0.30629906751432223</v>
      </c>
      <c r="G33" s="4" t="s">
        <v>45</v>
      </c>
      <c r="H33" s="11">
        <v>8.3202366261568184E-2</v>
      </c>
      <c r="J33" s="4" t="s">
        <v>68</v>
      </c>
      <c r="K33" s="11">
        <v>0.11991379857356055</v>
      </c>
      <c r="R33" s="4"/>
      <c r="S33" s="11"/>
    </row>
    <row r="34" spans="1:19">
      <c r="A34" s="4" t="s">
        <v>55</v>
      </c>
      <c r="B34" s="7">
        <f>Generation!B34-Consumption!B34</f>
        <v>1048.8128209999995</v>
      </c>
      <c r="D34" s="11">
        <f>B34/Generation!B34</f>
        <v>2.1505565452525004E-2</v>
      </c>
      <c r="G34" s="4" t="s">
        <v>59</v>
      </c>
      <c r="H34" s="11">
        <v>6.9676327683847517E-2</v>
      </c>
      <c r="J34" s="4" t="s">
        <v>46</v>
      </c>
      <c r="K34" s="11">
        <v>0.11941237279036115</v>
      </c>
      <c r="R34" s="4"/>
      <c r="S34" s="11"/>
    </row>
    <row r="35" spans="1:19">
      <c r="A35" s="4" t="s">
        <v>56</v>
      </c>
      <c r="B35" s="7">
        <f>Generation!B35-Consumption!B35</f>
        <v>3713.7643109999917</v>
      </c>
      <c r="D35" s="11">
        <f>B35/Generation!B35</f>
        <v>4.2163461585357651E-2</v>
      </c>
      <c r="G35" s="4" t="s">
        <v>56</v>
      </c>
      <c r="H35" s="11">
        <v>4.2163461585357651E-2</v>
      </c>
      <c r="J35" s="4" t="s">
        <v>45</v>
      </c>
      <c r="K35" s="11">
        <v>8.3202366261568184E-2</v>
      </c>
      <c r="R35" s="4"/>
      <c r="S35" s="11"/>
    </row>
    <row r="36" spans="1:19">
      <c r="A36" s="4" t="s">
        <v>57</v>
      </c>
      <c r="B36" s="7">
        <f>Generation!B36-Consumption!B36</f>
        <v>10573.487621000002</v>
      </c>
      <c r="D36" s="11">
        <f>B36/Generation!B36</f>
        <v>0.40825053180670973</v>
      </c>
      <c r="G36" s="4" t="s">
        <v>42</v>
      </c>
      <c r="H36" s="11">
        <v>3.6442031023141398E-2</v>
      </c>
      <c r="J36" s="4" t="s">
        <v>59</v>
      </c>
      <c r="K36" s="11">
        <v>6.9676327683847517E-2</v>
      </c>
      <c r="R36" s="4"/>
      <c r="S36" s="11"/>
    </row>
    <row r="37" spans="1:19">
      <c r="A37" s="4" t="s">
        <v>58</v>
      </c>
      <c r="B37" s="7">
        <f>Generation!B37-Consumption!B37</f>
        <v>5153.7717040000061</v>
      </c>
      <c r="D37" s="11">
        <f>B37/Generation!B37</f>
        <v>0.15171399969074423</v>
      </c>
      <c r="G37" s="4" t="s">
        <v>32</v>
      </c>
      <c r="H37" s="11">
        <v>3.2898756964987362E-2</v>
      </c>
      <c r="J37" s="4" t="s">
        <v>56</v>
      </c>
      <c r="K37" s="11">
        <v>4.2163461585357651E-2</v>
      </c>
      <c r="R37" s="4"/>
      <c r="S37" s="11"/>
    </row>
    <row r="38" spans="1:19">
      <c r="A38" s="4" t="s">
        <v>59</v>
      </c>
      <c r="B38" s="7">
        <f>Generation!B38-Consumption!B38</f>
        <v>2635.1421939999927</v>
      </c>
      <c r="D38" s="11">
        <f>B38/Generation!B38</f>
        <v>6.9676327683847517E-2</v>
      </c>
      <c r="G38" s="4" t="s">
        <v>55</v>
      </c>
      <c r="H38" s="11">
        <v>2.1505565452525004E-2</v>
      </c>
      <c r="J38" s="4" t="s">
        <v>42</v>
      </c>
      <c r="K38" s="11">
        <v>3.6442031023141398E-2</v>
      </c>
      <c r="R38" s="4"/>
      <c r="S38" s="11"/>
    </row>
    <row r="39" spans="1:19">
      <c r="A39" s="4" t="s">
        <v>60</v>
      </c>
      <c r="B39" s="7">
        <f>Generation!B39-Consumption!B39</f>
        <v>9010.8430949999965</v>
      </c>
      <c r="D39" s="11">
        <f>B39/Generation!B39</f>
        <v>0.45086323531229039</v>
      </c>
      <c r="G39" s="4" t="s">
        <v>37</v>
      </c>
      <c r="H39" s="11">
        <v>1.2623070304259453E-2</v>
      </c>
      <c r="J39" s="4" t="s">
        <v>32</v>
      </c>
      <c r="K39" s="11">
        <v>3.2898756964987362E-2</v>
      </c>
      <c r="R39" s="4"/>
      <c r="S39" s="11"/>
    </row>
    <row r="40" spans="1:19">
      <c r="A40" s="4" t="s">
        <v>61</v>
      </c>
      <c r="B40" s="7">
        <f>Generation!B40-Consumption!B40</f>
        <v>-17695.342147999996</v>
      </c>
      <c r="D40" s="11">
        <f>B40/Generation!B40</f>
        <v>-0.28311506240162954</v>
      </c>
      <c r="G40" s="4" t="s">
        <v>70</v>
      </c>
      <c r="H40" s="11">
        <v>-1.1368821155236573E-2</v>
      </c>
      <c r="J40" s="4" t="s">
        <v>55</v>
      </c>
      <c r="K40" s="11">
        <v>2.1505565452525004E-2</v>
      </c>
      <c r="R40" s="4"/>
      <c r="S40" s="11"/>
    </row>
    <row r="41" spans="1:19">
      <c r="A41" s="4" t="s">
        <v>62</v>
      </c>
      <c r="B41" s="7">
        <f>Generation!B41-Consumption!B41</f>
        <v>17714.341553000002</v>
      </c>
      <c r="D41" s="11">
        <f>B41/Generation!B41</f>
        <v>0.44559806565096594</v>
      </c>
      <c r="G41" s="4" t="s">
        <v>48</v>
      </c>
      <c r="H41" s="11">
        <v>-2.6642545726350143E-2</v>
      </c>
      <c r="J41" s="4" t="s">
        <v>37</v>
      </c>
      <c r="K41" s="11">
        <v>1.2623070304259453E-2</v>
      </c>
      <c r="R41" s="4"/>
      <c r="S41" s="11"/>
    </row>
    <row r="42" spans="1:19">
      <c r="A42" s="4" t="s">
        <v>63</v>
      </c>
      <c r="B42" s="7">
        <f>Generation!B42-Consumption!B42</f>
        <v>-5146.2309649999661</v>
      </c>
      <c r="D42" s="11">
        <f>B42/Generation!B42</f>
        <v>-3.7852114196448759E-2</v>
      </c>
      <c r="G42" s="4" t="s">
        <v>36</v>
      </c>
      <c r="H42" s="11">
        <v>-3.0158973435362713E-2</v>
      </c>
      <c r="R42" s="4"/>
      <c r="S42" s="11"/>
    </row>
    <row r="43" spans="1:19">
      <c r="A43" s="4" t="s">
        <v>64</v>
      </c>
      <c r="B43" s="7">
        <f>Generation!B43-Consumption!B43</f>
        <v>-11088.650255999994</v>
      </c>
      <c r="D43" s="11">
        <f>B43/Generation!B43</f>
        <v>-9.3220619262869703E-2</v>
      </c>
      <c r="G43" s="4" t="s">
        <v>53</v>
      </c>
      <c r="H43" s="11">
        <v>-3.1907585858456919E-2</v>
      </c>
      <c r="J43" s="4" t="s">
        <v>70</v>
      </c>
      <c r="K43" s="11">
        <v>-1.1368821155236573E-2</v>
      </c>
      <c r="L43" t="s">
        <v>25</v>
      </c>
      <c r="R43" s="4"/>
      <c r="S43" s="11"/>
    </row>
    <row r="44" spans="1:19">
      <c r="A44" s="4" t="s">
        <v>65</v>
      </c>
      <c r="B44" s="7">
        <f>Generation!B44-Consumption!B44</f>
        <v>21688.362882000012</v>
      </c>
      <c r="D44" s="11">
        <f>B44/Generation!B44</f>
        <v>0.63597344995624971</v>
      </c>
      <c r="G44" s="4" t="s">
        <v>63</v>
      </c>
      <c r="H44" s="11">
        <v>-3.7852114196448759E-2</v>
      </c>
      <c r="J44" s="4" t="s">
        <v>48</v>
      </c>
      <c r="K44" s="11">
        <v>-2.6642545726350143E-2</v>
      </c>
      <c r="R44" s="4"/>
      <c r="S44" s="11"/>
    </row>
    <row r="45" spans="1:19">
      <c r="A45" s="4" t="s">
        <v>66</v>
      </c>
      <c r="B45" s="7">
        <f>Generation!B45-Consumption!B45</f>
        <v>-23402.258770999964</v>
      </c>
      <c r="D45" s="11">
        <f>B45/Generation!B45</f>
        <v>-0.17213983472873701</v>
      </c>
      <c r="G45" s="4" t="s">
        <v>40</v>
      </c>
      <c r="H45" s="11">
        <v>-4.1192840820938055E-2</v>
      </c>
      <c r="J45" s="4" t="s">
        <v>36</v>
      </c>
      <c r="K45" s="11">
        <v>-3.0158973435362713E-2</v>
      </c>
      <c r="R45" s="4"/>
      <c r="S45" s="11"/>
    </row>
    <row r="46" spans="1:19">
      <c r="A46" s="4" t="s">
        <v>67</v>
      </c>
      <c r="B46" s="7">
        <f>Generation!B46-Consumption!B46</f>
        <v>19090.192924000003</v>
      </c>
      <c r="D46" s="11">
        <f>B46/Generation!B46</f>
        <v>0.25331193761827364</v>
      </c>
      <c r="G46" s="4" t="s">
        <v>41</v>
      </c>
      <c r="H46" s="11">
        <v>-5.3197930250215429E-2</v>
      </c>
      <c r="J46" s="4" t="s">
        <v>53</v>
      </c>
      <c r="K46" s="11">
        <v>-3.1907585858456919E-2</v>
      </c>
      <c r="R46" s="4"/>
      <c r="S46" s="11"/>
    </row>
    <row r="47" spans="1:19">
      <c r="A47" s="4" t="s">
        <v>68</v>
      </c>
      <c r="B47" s="7">
        <f>Generation!B47-Consumption!B47</f>
        <v>6698.6030209999954</v>
      </c>
      <c r="D47" s="11">
        <f>B47/Generation!B47</f>
        <v>0.11991379857356055</v>
      </c>
      <c r="G47" s="4" t="s">
        <v>64</v>
      </c>
      <c r="H47" s="11">
        <v>-9.3220619262869703E-2</v>
      </c>
      <c r="J47" s="4" t="s">
        <v>63</v>
      </c>
      <c r="K47" s="11">
        <v>-3.7852114196448759E-2</v>
      </c>
      <c r="R47" s="4"/>
      <c r="S47" s="11"/>
    </row>
    <row r="48" spans="1:19">
      <c r="A48" s="4" t="s">
        <v>69</v>
      </c>
      <c r="B48" s="7">
        <f>Generation!B48-Consumption!B48</f>
        <v>69403.673891000013</v>
      </c>
      <c r="D48" s="11">
        <f>B48/Generation!B48</f>
        <v>0.31700246140229366</v>
      </c>
      <c r="G48" s="4" t="s">
        <v>80</v>
      </c>
      <c r="H48" s="11">
        <v>-0.14334163157933796</v>
      </c>
      <c r="J48" s="4" t="s">
        <v>40</v>
      </c>
      <c r="K48" s="11">
        <v>-4.1192840820938055E-2</v>
      </c>
      <c r="R48" s="4"/>
      <c r="S48" s="11"/>
    </row>
    <row r="49" spans="1:19">
      <c r="A49" s="4" t="s">
        <v>70</v>
      </c>
      <c r="B49" s="7">
        <f>Generation!B49-Consumption!B49</f>
        <v>-87.863380000001598</v>
      </c>
      <c r="D49" s="11">
        <f>B49/Generation!B49</f>
        <v>-1.1368821155236573E-2</v>
      </c>
      <c r="G49" s="4" t="s">
        <v>66</v>
      </c>
      <c r="H49" s="11">
        <v>-0.17213983472873701</v>
      </c>
      <c r="J49" s="4" t="s">
        <v>41</v>
      </c>
      <c r="K49" s="11">
        <v>-5.3197930250215429E-2</v>
      </c>
      <c r="R49" s="4"/>
      <c r="S49" s="11"/>
    </row>
    <row r="50" spans="1:19">
      <c r="A50" s="4" t="s">
        <v>71</v>
      </c>
      <c r="B50" s="7">
        <f>Generation!B50-Consumption!B50</f>
        <v>20511.522832999995</v>
      </c>
      <c r="D50" s="11">
        <f>B50/Generation!B50</f>
        <v>0.20273587694209499</v>
      </c>
      <c r="G50" s="4" t="s">
        <v>61</v>
      </c>
      <c r="H50" s="11">
        <v>-0.28311506240162954</v>
      </c>
      <c r="J50" s="4" t="s">
        <v>64</v>
      </c>
      <c r="K50" s="11">
        <v>-9.3220619262869703E-2</v>
      </c>
      <c r="R50" s="4"/>
      <c r="S50" s="11"/>
    </row>
    <row r="51" spans="1:19">
      <c r="A51" s="4" t="s">
        <v>72</v>
      </c>
      <c r="B51" s="7">
        <f>Generation!B51-Consumption!B51</f>
        <v>-2902.7148040000002</v>
      </c>
      <c r="D51" s="11">
        <f>B51/Generation!B51</f>
        <v>-0.35961447229764537</v>
      </c>
      <c r="G51" s="4" t="s">
        <v>35</v>
      </c>
      <c r="H51" s="11">
        <v>-0.3055476136039722</v>
      </c>
      <c r="J51" s="4" t="s">
        <v>80</v>
      </c>
      <c r="K51" s="11">
        <v>-0.14334163157933796</v>
      </c>
      <c r="R51" s="4"/>
      <c r="S51" s="11"/>
    </row>
    <row r="52" spans="1:19">
      <c r="A52" s="4" t="s">
        <v>73</v>
      </c>
      <c r="B52" s="7">
        <f>Generation!B52-Consumption!B52</f>
        <v>-24559.767584000016</v>
      </c>
      <c r="D52" s="11">
        <f>B52/Generation!B52</f>
        <v>-0.30847648453537135</v>
      </c>
      <c r="G52" s="4" t="s">
        <v>54</v>
      </c>
      <c r="H52" s="11">
        <v>-0.30629906751432223</v>
      </c>
      <c r="J52" s="4" t="s">
        <v>66</v>
      </c>
      <c r="K52" s="11">
        <v>-0.17213983472873701</v>
      </c>
      <c r="R52" s="4"/>
      <c r="S52" s="11"/>
    </row>
    <row r="53" spans="1:19">
      <c r="A53" s="4" t="s">
        <v>74</v>
      </c>
      <c r="B53" s="7">
        <f>Generation!B53-Consumption!B53</f>
        <v>49484.045319999976</v>
      </c>
      <c r="D53" s="11">
        <f>B53/Generation!B53</f>
        <v>0.12480932307684461</v>
      </c>
      <c r="G53" s="4" t="s">
        <v>73</v>
      </c>
      <c r="H53" s="11">
        <v>-0.30847648453537135</v>
      </c>
      <c r="R53" s="4"/>
      <c r="S53" s="11"/>
    </row>
    <row r="54" spans="1:19">
      <c r="A54" s="4" t="s">
        <v>75</v>
      </c>
      <c r="B54" s="7">
        <f>Generation!B54-Consumption!B54</f>
        <v>15285.10160799999</v>
      </c>
      <c r="D54" s="11">
        <f>B54/Generation!B54</f>
        <v>0.35181192861603261</v>
      </c>
      <c r="G54" s="4" t="s">
        <v>72</v>
      </c>
      <c r="H54" s="11">
        <v>-0.35961447229764537</v>
      </c>
      <c r="J54" s="4" t="s">
        <v>61</v>
      </c>
      <c r="K54" s="11">
        <v>-0.28311506240162954</v>
      </c>
      <c r="L54" t="s">
        <v>26</v>
      </c>
      <c r="R54" s="4"/>
      <c r="S54" s="11"/>
    </row>
    <row r="55" spans="1:19">
      <c r="A55" s="4" t="s">
        <v>76</v>
      </c>
      <c r="B55" s="7">
        <f>Generation!B55-Consumption!B55</f>
        <v>1674.7937990000009</v>
      </c>
      <c r="D55" s="11">
        <f>B55/Generation!B55</f>
        <v>0.22580655500306834</v>
      </c>
      <c r="G55" s="4" t="s">
        <v>52</v>
      </c>
      <c r="H55" s="11">
        <v>-0.36453192490293423</v>
      </c>
      <c r="J55" s="4" t="s">
        <v>35</v>
      </c>
      <c r="K55" s="11">
        <v>-0.3055476136039722</v>
      </c>
      <c r="R55" s="4"/>
      <c r="S55" s="11"/>
    </row>
    <row r="56" spans="1:19">
      <c r="A56" s="4" t="s">
        <v>77</v>
      </c>
      <c r="B56" s="7">
        <f>Generation!B56-Consumption!B56</f>
        <v>-37551.239950000017</v>
      </c>
      <c r="D56" s="11">
        <f>B56/Generation!B56</f>
        <v>-0.51884052420750626</v>
      </c>
      <c r="G56" s="4" t="s">
        <v>51</v>
      </c>
      <c r="H56" s="11">
        <v>-0.42293996336295092</v>
      </c>
      <c r="J56" s="4" t="s">
        <v>54</v>
      </c>
      <c r="K56" s="11">
        <v>-0.30629906751432223</v>
      </c>
      <c r="R56" s="4"/>
      <c r="S56" s="11"/>
    </row>
    <row r="57" spans="1:19">
      <c r="A57" s="4" t="s">
        <v>78</v>
      </c>
      <c r="B57" s="7">
        <f>Generation!B57-Consumption!B57</f>
        <v>17197.676266999973</v>
      </c>
      <c r="D57" s="11">
        <f>B57/Generation!B57</f>
        <v>0.16450648816224167</v>
      </c>
      <c r="G57" s="4" t="s">
        <v>77</v>
      </c>
      <c r="H57" s="11">
        <v>-0.51884052420750626</v>
      </c>
      <c r="J57" s="4" t="s">
        <v>73</v>
      </c>
      <c r="K57" s="11">
        <v>-0.30847648453537135</v>
      </c>
      <c r="R57" s="4"/>
      <c r="S57" s="11"/>
    </row>
    <row r="58" spans="1:19">
      <c r="A58" s="4" t="s">
        <v>79</v>
      </c>
      <c r="B58" s="7">
        <f>Generation!B58-Consumption!B58</f>
        <v>36558.498783999996</v>
      </c>
      <c r="D58" s="11">
        <f>B58/Generation!B58</f>
        <v>0.51654595295622296</v>
      </c>
      <c r="G58" s="4" t="s">
        <v>43</v>
      </c>
      <c r="H58" s="11">
        <v>-1.0013660690417416</v>
      </c>
      <c r="J58" s="4" t="s">
        <v>72</v>
      </c>
      <c r="K58" s="11">
        <v>-0.35961447229764537</v>
      </c>
      <c r="R58" s="4"/>
      <c r="S58" s="11"/>
    </row>
    <row r="59" spans="1:19">
      <c r="A59" s="4" t="s">
        <v>80</v>
      </c>
      <c r="B59" s="7">
        <f>Generation!B59-Consumption!B59</f>
        <v>-8791.8106870000192</v>
      </c>
      <c r="D59" s="11">
        <f>B59/Generation!B59</f>
        <v>-0.14334163157933796</v>
      </c>
      <c r="G59" s="4" t="s">
        <v>38</v>
      </c>
      <c r="H59" s="11">
        <v>-1.3449163260807289</v>
      </c>
      <c r="J59" s="4" t="s">
        <v>52</v>
      </c>
      <c r="K59" s="11">
        <v>-0.36453192490293423</v>
      </c>
      <c r="R59" s="4"/>
      <c r="S59" s="11"/>
    </row>
    <row r="60" spans="1:19">
      <c r="A60" s="4" t="s">
        <v>81</v>
      </c>
      <c r="B60" s="7">
        <f>Generation!B60-Consumption!B60</f>
        <v>28986.583064000002</v>
      </c>
      <c r="D60" s="11">
        <f>B60/Generation!B60</f>
        <v>0.63458613800366437</v>
      </c>
      <c r="G60" s="4" t="s">
        <v>39</v>
      </c>
      <c r="H60" s="11">
        <v>-322.74141333558691</v>
      </c>
      <c r="J60" s="4" t="s">
        <v>51</v>
      </c>
      <c r="K60" s="11">
        <v>-0.42293996336295092</v>
      </c>
      <c r="R60" s="4"/>
      <c r="S60" s="11"/>
    </row>
    <row r="61" spans="1:19">
      <c r="J61" s="4" t="s">
        <v>77</v>
      </c>
      <c r="K61" s="11">
        <v>-0.51884052420750626</v>
      </c>
    </row>
    <row r="62" spans="1:19">
      <c r="J62" s="4" t="s">
        <v>43</v>
      </c>
      <c r="K62" s="11">
        <v>-1.0013660690417416</v>
      </c>
    </row>
    <row r="63" spans="1:19">
      <c r="J63" s="4" t="s">
        <v>38</v>
      </c>
      <c r="K63" s="11">
        <v>-1.3449163260807289</v>
      </c>
    </row>
    <row r="64" spans="1:19">
      <c r="J64" s="4" t="s">
        <v>39</v>
      </c>
      <c r="K64" s="11">
        <v>-322.74141333558691</v>
      </c>
    </row>
  </sheetData>
  <sortState ref="R10:S60">
    <sortCondition descending="1" ref="S10:S6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AG64"/>
  <sheetViews>
    <sheetView showGridLines="0" workbookViewId="0">
      <selection activeCell="C6" sqref="C6"/>
    </sheetView>
  </sheetViews>
  <sheetFormatPr baseColWidth="10" defaultColWidth="8.83203125" defaultRowHeight="12" x14ac:dyDescent="0"/>
  <cols>
    <col min="1" max="1" width="17.5" bestFit="1" customWidth="1"/>
    <col min="2" max="2" width="20.5" bestFit="1" customWidth="1"/>
    <col min="5" max="5" width="17.5" bestFit="1" customWidth="1"/>
    <col min="6" max="6" width="20.5" bestFit="1" customWidth="1"/>
    <col min="8" max="8" width="17.5" bestFit="1" customWidth="1"/>
    <col min="9" max="9" width="20.5" bestFit="1" customWidth="1"/>
  </cols>
  <sheetData>
    <row r="1" spans="1:33" ht="15">
      <c r="A1" s="1" t="s">
        <v>28</v>
      </c>
    </row>
    <row r="2" spans="1:33">
      <c r="A2" s="2" t="s">
        <v>158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5" spans="1:33">
      <c r="E5" s="8" t="s">
        <v>82</v>
      </c>
      <c r="F5" s="8"/>
      <c r="H5" s="8" t="s">
        <v>83</v>
      </c>
      <c r="I5" s="8"/>
    </row>
    <row r="6" spans="1:33" ht="5" customHeight="1"/>
    <row r="7" spans="1:33">
      <c r="A7" s="4"/>
      <c r="B7" s="5" t="s">
        <v>29</v>
      </c>
      <c r="E7" s="4"/>
      <c r="F7" s="5" t="s">
        <v>29</v>
      </c>
      <c r="H7" s="4"/>
      <c r="I7" s="5" t="s">
        <v>29</v>
      </c>
    </row>
    <row r="8" spans="1:33">
      <c r="A8" s="4"/>
      <c r="B8" s="5" t="s">
        <v>30</v>
      </c>
      <c r="E8" s="4"/>
      <c r="F8" s="5" t="s">
        <v>30</v>
      </c>
      <c r="H8" s="4"/>
      <c r="I8" s="5" t="s">
        <v>30</v>
      </c>
    </row>
    <row r="9" spans="1:33" ht="5" customHeight="1">
      <c r="A9" s="4"/>
      <c r="B9" s="6"/>
      <c r="E9" s="4"/>
      <c r="F9" s="6"/>
      <c r="H9" s="4"/>
      <c r="I9" s="6"/>
    </row>
    <row r="10" spans="1:33">
      <c r="A10" s="4" t="s">
        <v>31</v>
      </c>
      <c r="B10" s="21">
        <f>'Generation by Sector'!AG8</f>
        <v>142960.81905399999</v>
      </c>
      <c r="E10" s="4" t="s">
        <v>74</v>
      </c>
      <c r="F10" s="9">
        <v>396477.154912</v>
      </c>
      <c r="H10" s="4" t="s">
        <v>74</v>
      </c>
      <c r="I10" s="9">
        <v>396477.154912</v>
      </c>
      <c r="J10" t="s">
        <v>8</v>
      </c>
    </row>
    <row r="11" spans="1:33">
      <c r="A11" s="4" t="s">
        <v>32</v>
      </c>
      <c r="B11" s="21">
        <f>'Generation by Sector'!AG9</f>
        <v>6541.6745449999999</v>
      </c>
      <c r="E11" s="4" t="s">
        <v>69</v>
      </c>
      <c r="F11" s="9">
        <v>218937.33437900001</v>
      </c>
      <c r="H11" s="4" t="s">
        <v>69</v>
      </c>
      <c r="I11" s="9">
        <v>218937.33437900001</v>
      </c>
      <c r="P11" s="4"/>
      <c r="Q11" s="21"/>
    </row>
    <row r="12" spans="1:33">
      <c r="A12" s="4" t="s">
        <v>33</v>
      </c>
      <c r="B12" s="21">
        <f>'Generation by Sector'!AG10</f>
        <v>111897.12078399997</v>
      </c>
      <c r="E12" s="4" t="s">
        <v>40</v>
      </c>
      <c r="F12" s="9">
        <v>217154.22706300003</v>
      </c>
      <c r="H12" s="4" t="s">
        <v>40</v>
      </c>
      <c r="I12" s="9">
        <v>217154.22706300003</v>
      </c>
      <c r="P12" s="4"/>
      <c r="Q12" s="21"/>
    </row>
    <row r="13" spans="1:33">
      <c r="A13" s="4" t="s">
        <v>34</v>
      </c>
      <c r="B13" s="21">
        <f>'Generation by Sector'!AG11</f>
        <v>57398.803782000003</v>
      </c>
      <c r="E13" s="4" t="s">
        <v>35</v>
      </c>
      <c r="F13" s="9">
        <v>204679.79573900005</v>
      </c>
      <c r="H13" s="4" t="s">
        <v>35</v>
      </c>
      <c r="I13" s="9">
        <v>204679.79573900005</v>
      </c>
      <c r="P13" s="4"/>
      <c r="Q13" s="21"/>
    </row>
    <row r="14" spans="1:33">
      <c r="A14" s="4" t="s">
        <v>35</v>
      </c>
      <c r="B14" s="21">
        <f>'Generation by Sector'!AG12</f>
        <v>204679.79573900005</v>
      </c>
      <c r="E14" s="4" t="s">
        <v>44</v>
      </c>
      <c r="F14" s="9">
        <v>193214.34499000001</v>
      </c>
      <c r="H14" s="4" t="s">
        <v>44</v>
      </c>
      <c r="I14" s="9">
        <v>193214.34499000001</v>
      </c>
      <c r="P14" s="4"/>
      <c r="Q14" s="21"/>
    </row>
    <row r="15" spans="1:33">
      <c r="A15" s="4" t="s">
        <v>36</v>
      </c>
      <c r="B15" s="21">
        <f>'Generation by Sector'!AG13</f>
        <v>50560.046159000005</v>
      </c>
      <c r="E15" s="4" t="s">
        <v>31</v>
      </c>
      <c r="F15" s="9">
        <v>142960.81905399999</v>
      </c>
      <c r="H15" s="4" t="s">
        <v>31</v>
      </c>
      <c r="I15" s="9">
        <v>142960.81905399999</v>
      </c>
      <c r="P15" s="4"/>
      <c r="Q15" s="21"/>
    </row>
    <row r="16" spans="1:33">
      <c r="A16" s="4" t="s">
        <v>37</v>
      </c>
      <c r="B16" s="21">
        <f>'Generation by Sector'!AG14</f>
        <v>31166.874581</v>
      </c>
      <c r="E16" s="4" t="s">
        <v>63</v>
      </c>
      <c r="F16" s="9">
        <v>135956.23584700003</v>
      </c>
      <c r="H16" s="4" t="s">
        <v>63</v>
      </c>
      <c r="I16" s="9">
        <v>135956.23584700003</v>
      </c>
      <c r="P16" s="4"/>
      <c r="Q16" s="21"/>
    </row>
    <row r="17" spans="1:17">
      <c r="A17" s="4" t="s">
        <v>38</v>
      </c>
      <c r="B17" s="21">
        <f>'Generation by Sector'!AG15</f>
        <v>5010.6340620000001</v>
      </c>
      <c r="E17" s="4" t="s">
        <v>66</v>
      </c>
      <c r="F17" s="9">
        <v>135949.11838900001</v>
      </c>
      <c r="H17" s="4" t="s">
        <v>66</v>
      </c>
      <c r="I17" s="9">
        <v>135949.11838900001</v>
      </c>
      <c r="P17" s="4"/>
      <c r="Q17" s="21"/>
    </row>
    <row r="18" spans="1:17">
      <c r="A18" s="4" t="s">
        <v>39</v>
      </c>
      <c r="B18" s="21">
        <f>'Generation by Sector'!AG16</f>
        <v>35.499000000000002</v>
      </c>
      <c r="E18" s="4" t="s">
        <v>41</v>
      </c>
      <c r="F18" s="9">
        <v>128166.73298999999</v>
      </c>
      <c r="H18" s="4" t="s">
        <v>41</v>
      </c>
      <c r="I18" s="9">
        <v>128166.73298999999</v>
      </c>
      <c r="P18" s="4"/>
      <c r="Q18" s="21"/>
    </row>
    <row r="19" spans="1:17">
      <c r="A19" s="4" t="s">
        <v>40</v>
      </c>
      <c r="B19" s="21">
        <f>'Generation by Sector'!AG17</f>
        <v>217154.22706300003</v>
      </c>
      <c r="E19" s="4" t="s">
        <v>64</v>
      </c>
      <c r="F19" s="9">
        <v>118950.61783200002</v>
      </c>
      <c r="H19" s="4" t="s">
        <v>64</v>
      </c>
      <c r="I19" s="9">
        <v>118950.61783200002</v>
      </c>
      <c r="P19" s="4"/>
      <c r="Q19" s="21"/>
    </row>
    <row r="20" spans="1:17">
      <c r="A20" s="4" t="s">
        <v>41</v>
      </c>
      <c r="B20" s="21">
        <f>'Generation by Sector'!AG18</f>
        <v>128166.73298999999</v>
      </c>
      <c r="E20" s="4" t="s">
        <v>45</v>
      </c>
      <c r="F20" s="9">
        <v>116667.76206200001</v>
      </c>
      <c r="P20" s="4"/>
      <c r="Q20" s="21"/>
    </row>
    <row r="21" spans="1:17">
      <c r="A21" s="4" t="s">
        <v>42</v>
      </c>
      <c r="B21" s="21">
        <f>'Generation by Sector'!AG19</f>
        <v>10785.018287000001</v>
      </c>
      <c r="E21" s="4" t="s">
        <v>33</v>
      </c>
      <c r="F21" s="9">
        <v>111897.12078399997</v>
      </c>
      <c r="H21" s="4" t="s">
        <v>45</v>
      </c>
      <c r="I21" s="9">
        <v>116667.76206200001</v>
      </c>
      <c r="J21" t="s">
        <v>9</v>
      </c>
      <c r="P21" s="4"/>
      <c r="Q21" s="21"/>
    </row>
    <row r="22" spans="1:17">
      <c r="A22" s="4" t="s">
        <v>43</v>
      </c>
      <c r="B22" s="21">
        <f>'Generation by Sector'!AG20</f>
        <v>11941.557492</v>
      </c>
      <c r="E22" s="4" t="s">
        <v>78</v>
      </c>
      <c r="F22" s="9">
        <v>104541.02120299998</v>
      </c>
      <c r="H22" s="4" t="s">
        <v>33</v>
      </c>
      <c r="I22" s="9">
        <v>111897.12078399997</v>
      </c>
      <c r="P22" s="4"/>
      <c r="Q22" s="21"/>
    </row>
    <row r="23" spans="1:17">
      <c r="A23" s="4" t="s">
        <v>44</v>
      </c>
      <c r="B23" s="21">
        <f>'Generation by Sector'!AG21</f>
        <v>193214.34499000001</v>
      </c>
      <c r="E23" s="4" t="s">
        <v>53</v>
      </c>
      <c r="F23" s="9">
        <v>102498.81390300002</v>
      </c>
      <c r="H23" s="4" t="s">
        <v>78</v>
      </c>
      <c r="I23" s="9">
        <v>104541.02120299998</v>
      </c>
      <c r="P23" s="4"/>
      <c r="Q23" s="21"/>
    </row>
    <row r="24" spans="1:17">
      <c r="A24" s="4" t="s">
        <v>45</v>
      </c>
      <c r="B24" s="21">
        <f>'Generation by Sector'!AG22</f>
        <v>116667.76206200001</v>
      </c>
      <c r="E24" s="4" t="s">
        <v>71</v>
      </c>
      <c r="F24" s="9">
        <v>101173.621277</v>
      </c>
      <c r="H24" s="4" t="s">
        <v>53</v>
      </c>
      <c r="I24" s="9">
        <v>102498.81390300002</v>
      </c>
      <c r="P24" s="4"/>
      <c r="Q24" s="21"/>
    </row>
    <row r="25" spans="1:17">
      <c r="A25" s="4" t="s">
        <v>46</v>
      </c>
      <c r="B25" s="21">
        <f>'Generation by Sector'!AG23</f>
        <v>51648.226192000002</v>
      </c>
      <c r="E25" s="4" t="s">
        <v>49</v>
      </c>
      <c r="F25" s="9">
        <v>91106.779031999977</v>
      </c>
      <c r="H25" s="4" t="s">
        <v>71</v>
      </c>
      <c r="I25" s="9">
        <v>101173.621277</v>
      </c>
      <c r="P25" s="4"/>
      <c r="Q25" s="21"/>
    </row>
    <row r="26" spans="1:17">
      <c r="A26" s="4" t="s">
        <v>47</v>
      </c>
      <c r="B26" s="21">
        <f>'Generation by Sector'!AG24</f>
        <v>46144.447547000003</v>
      </c>
      <c r="E26" s="4" t="s">
        <v>48</v>
      </c>
      <c r="F26" s="9">
        <v>90997.965993999998</v>
      </c>
      <c r="H26" s="4" t="s">
        <v>49</v>
      </c>
      <c r="I26" s="9">
        <v>91106.779031999977</v>
      </c>
      <c r="P26" s="4"/>
      <c r="Q26" s="21"/>
    </row>
    <row r="27" spans="1:17">
      <c r="A27" s="4" t="s">
        <v>48</v>
      </c>
      <c r="B27" s="21">
        <f>'Generation by Sector'!AG25</f>
        <v>90997.965993999998</v>
      </c>
      <c r="E27" s="4" t="s">
        <v>56</v>
      </c>
      <c r="F27" s="9">
        <v>88080.156879000002</v>
      </c>
      <c r="H27" s="4" t="s">
        <v>48</v>
      </c>
      <c r="I27" s="9">
        <v>90997.965993999998</v>
      </c>
      <c r="P27" s="4"/>
      <c r="Q27" s="21"/>
    </row>
    <row r="28" spans="1:17">
      <c r="A28" s="4" t="s">
        <v>49</v>
      </c>
      <c r="B28" s="21">
        <f>'Generation by Sector'!AG26</f>
        <v>91106.779031999977</v>
      </c>
      <c r="E28" s="4" t="s">
        <v>73</v>
      </c>
      <c r="F28" s="9">
        <v>79616.336463999993</v>
      </c>
      <c r="H28" s="4" t="s">
        <v>56</v>
      </c>
      <c r="I28" s="9">
        <v>88080.156879000002</v>
      </c>
      <c r="P28" s="4"/>
      <c r="Q28" s="21"/>
    </row>
    <row r="29" spans="1:17">
      <c r="A29" s="4" t="s">
        <v>50</v>
      </c>
      <c r="B29" s="21">
        <f>'Generation by Sector'!AG27</f>
        <v>16873.791645000001</v>
      </c>
      <c r="E29" s="4" t="s">
        <v>67</v>
      </c>
      <c r="F29" s="9">
        <v>75362.389563999997</v>
      </c>
      <c r="H29" s="4" t="s">
        <v>73</v>
      </c>
      <c r="I29" s="9">
        <v>79616.336463999993</v>
      </c>
      <c r="P29" s="4"/>
      <c r="Q29" s="21"/>
    </row>
    <row r="30" spans="1:17">
      <c r="A30" s="4" t="s">
        <v>51</v>
      </c>
      <c r="B30" s="21">
        <f>'Generation by Sector'!AG28</f>
        <v>44126.269645000008</v>
      </c>
      <c r="E30" s="4" t="s">
        <v>77</v>
      </c>
      <c r="F30" s="9">
        <v>72375.302617999987</v>
      </c>
      <c r="H30" s="4" t="s">
        <v>67</v>
      </c>
      <c r="I30" s="9">
        <v>75362.389563999997</v>
      </c>
      <c r="P30" s="4"/>
      <c r="Q30" s="21"/>
    </row>
    <row r="31" spans="1:17">
      <c r="A31" s="4" t="s">
        <v>52</v>
      </c>
      <c r="B31" s="21">
        <f>'Generation by Sector'!AG29</f>
        <v>40709.536726999999</v>
      </c>
      <c r="E31" s="4" t="s">
        <v>79</v>
      </c>
      <c r="F31" s="9">
        <v>70774.920555999997</v>
      </c>
      <c r="P31" s="4"/>
      <c r="Q31" s="21"/>
    </row>
    <row r="32" spans="1:17">
      <c r="A32" s="4" t="s">
        <v>53</v>
      </c>
      <c r="B32" s="21">
        <f>'Generation by Sector'!AG30</f>
        <v>102498.81390300002</v>
      </c>
      <c r="E32" s="4" t="s">
        <v>61</v>
      </c>
      <c r="F32" s="9">
        <v>62502.298527999999</v>
      </c>
      <c r="H32" s="4" t="s">
        <v>77</v>
      </c>
      <c r="I32" s="9">
        <v>72375.302617999987</v>
      </c>
      <c r="J32" t="s">
        <v>10</v>
      </c>
      <c r="P32" s="4"/>
      <c r="Q32" s="21"/>
    </row>
    <row r="33" spans="1:17">
      <c r="A33" s="4" t="s">
        <v>54</v>
      </c>
      <c r="B33" s="21">
        <f>'Generation by Sector'!AG31</f>
        <v>52641.549315999997</v>
      </c>
      <c r="E33" s="4" t="s">
        <v>80</v>
      </c>
      <c r="F33" s="9">
        <v>61334.663140999983</v>
      </c>
      <c r="H33" s="4" t="s">
        <v>79</v>
      </c>
      <c r="I33" s="9">
        <v>70774.920555999997</v>
      </c>
      <c r="P33" s="4"/>
      <c r="Q33" s="21"/>
    </row>
    <row r="34" spans="1:17">
      <c r="A34" s="4" t="s">
        <v>55</v>
      </c>
      <c r="B34" s="21">
        <f>'Generation by Sector'!AG32</f>
        <v>48769.367320999998</v>
      </c>
      <c r="E34" s="4" t="s">
        <v>34</v>
      </c>
      <c r="F34" s="9">
        <v>57398.803782000003</v>
      </c>
      <c r="H34" s="4" t="s">
        <v>61</v>
      </c>
      <c r="I34" s="9">
        <v>62502.298527999999</v>
      </c>
      <c r="P34" s="4"/>
      <c r="Q34" s="21"/>
    </row>
    <row r="35" spans="1:17">
      <c r="A35" s="4" t="s">
        <v>56</v>
      </c>
      <c r="B35" s="21">
        <f>'Generation by Sector'!AG33</f>
        <v>88080.156879000002</v>
      </c>
      <c r="E35" s="4" t="s">
        <v>68</v>
      </c>
      <c r="F35" s="9">
        <v>55861.819912999999</v>
      </c>
      <c r="H35" s="4" t="s">
        <v>80</v>
      </c>
      <c r="I35" s="9">
        <v>61334.663140999983</v>
      </c>
      <c r="P35" s="4"/>
      <c r="Q35" s="21"/>
    </row>
    <row r="36" spans="1:17">
      <c r="A36" s="4" t="s">
        <v>57</v>
      </c>
      <c r="B36" s="21">
        <f>'Generation by Sector'!AG34</f>
        <v>25899.507281000002</v>
      </c>
      <c r="E36" s="4" t="s">
        <v>54</v>
      </c>
      <c r="F36" s="9">
        <v>52641.549315999997</v>
      </c>
      <c r="H36" s="4" t="s">
        <v>34</v>
      </c>
      <c r="I36" s="9">
        <v>57398.803782000003</v>
      </c>
      <c r="P36" s="4"/>
      <c r="Q36" s="21"/>
    </row>
    <row r="37" spans="1:17">
      <c r="A37" s="4" t="s">
        <v>58</v>
      </c>
      <c r="B37" s="21">
        <f>'Generation by Sector'!AG35</f>
        <v>33970.310680000002</v>
      </c>
      <c r="E37" s="4" t="s">
        <v>46</v>
      </c>
      <c r="F37" s="9">
        <v>51648.226192000002</v>
      </c>
      <c r="H37" s="4" t="s">
        <v>68</v>
      </c>
      <c r="I37" s="9">
        <v>55861.819912999999</v>
      </c>
      <c r="P37" s="4"/>
      <c r="Q37" s="21"/>
    </row>
    <row r="38" spans="1:17">
      <c r="A38" s="4" t="s">
        <v>59</v>
      </c>
      <c r="B38" s="21">
        <f>'Generation by Sector'!AG36</f>
        <v>37819.762917999993</v>
      </c>
      <c r="E38" s="4" t="s">
        <v>36</v>
      </c>
      <c r="F38" s="9">
        <v>50560.046159000005</v>
      </c>
      <c r="H38" s="4" t="s">
        <v>54</v>
      </c>
      <c r="I38" s="9">
        <v>52641.549315999997</v>
      </c>
      <c r="P38" s="4"/>
      <c r="Q38" s="21"/>
    </row>
    <row r="39" spans="1:17">
      <c r="A39" s="4" t="s">
        <v>60</v>
      </c>
      <c r="B39" s="21">
        <f>'Generation by Sector'!AG37</f>
        <v>19985.757074999998</v>
      </c>
      <c r="E39" s="4" t="s">
        <v>55</v>
      </c>
      <c r="F39" s="9">
        <v>48769.367320999998</v>
      </c>
      <c r="H39" s="4" t="s">
        <v>46</v>
      </c>
      <c r="I39" s="9">
        <v>51648.226192000002</v>
      </c>
      <c r="P39" s="4"/>
      <c r="Q39" s="21"/>
    </row>
    <row r="40" spans="1:17">
      <c r="A40" s="4" t="s">
        <v>61</v>
      </c>
      <c r="B40" s="21">
        <f>'Generation by Sector'!AG38</f>
        <v>62502.298527999999</v>
      </c>
      <c r="E40" s="4" t="s">
        <v>47</v>
      </c>
      <c r="F40" s="9">
        <v>46144.447547000003</v>
      </c>
      <c r="H40" s="4" t="s">
        <v>36</v>
      </c>
      <c r="I40" s="9">
        <v>50560.046159000005</v>
      </c>
      <c r="P40" s="4"/>
      <c r="Q40" s="21"/>
    </row>
    <row r="41" spans="1:17">
      <c r="A41" s="4" t="s">
        <v>62</v>
      </c>
      <c r="B41" s="21">
        <f>'Generation by Sector'!AG39</f>
        <v>39754.080905000003</v>
      </c>
      <c r="E41" s="4" t="s">
        <v>81</v>
      </c>
      <c r="F41" s="9">
        <v>45677.932952000003</v>
      </c>
      <c r="H41" s="4" t="s">
        <v>55</v>
      </c>
      <c r="I41" s="9">
        <v>48769.367320999998</v>
      </c>
      <c r="P41" s="4"/>
      <c r="Q41" s="21"/>
    </row>
    <row r="42" spans="1:17">
      <c r="A42" s="4" t="s">
        <v>63</v>
      </c>
      <c r="B42" s="21">
        <f>'Generation by Sector'!AG40</f>
        <v>135956.23584700003</v>
      </c>
      <c r="E42" s="4" t="s">
        <v>51</v>
      </c>
      <c r="F42" s="9">
        <v>44126.269645000008</v>
      </c>
      <c r="P42" s="4"/>
      <c r="Q42" s="21"/>
    </row>
    <row r="43" spans="1:17">
      <c r="A43" s="4" t="s">
        <v>64</v>
      </c>
      <c r="B43" s="21">
        <f>'Generation by Sector'!AG41</f>
        <v>118950.61783200002</v>
      </c>
      <c r="E43" s="4" t="s">
        <v>75</v>
      </c>
      <c r="F43" s="9">
        <v>43446.797463999988</v>
      </c>
      <c r="H43" s="4" t="s">
        <v>47</v>
      </c>
      <c r="I43" s="9">
        <v>46144.447547000003</v>
      </c>
      <c r="J43" t="s">
        <v>11</v>
      </c>
      <c r="P43" s="4"/>
      <c r="Q43" s="21"/>
    </row>
    <row r="44" spans="1:17">
      <c r="A44" s="4" t="s">
        <v>65</v>
      </c>
      <c r="B44" s="21">
        <f>'Generation by Sector'!AG42</f>
        <v>34102.623126000013</v>
      </c>
      <c r="E44" s="4" t="s">
        <v>52</v>
      </c>
      <c r="F44" s="9">
        <v>40709.536726999999</v>
      </c>
      <c r="H44" s="4" t="s">
        <v>81</v>
      </c>
      <c r="I44" s="9">
        <v>45677.932952000003</v>
      </c>
      <c r="P44" s="4"/>
      <c r="Q44" s="21"/>
    </row>
    <row r="45" spans="1:17">
      <c r="A45" s="4" t="s">
        <v>66</v>
      </c>
      <c r="B45" s="21">
        <f>'Generation by Sector'!AG43</f>
        <v>135949.11838900001</v>
      </c>
      <c r="E45" s="4" t="s">
        <v>62</v>
      </c>
      <c r="F45" s="9">
        <v>39754.080905000003</v>
      </c>
      <c r="H45" s="4" t="s">
        <v>51</v>
      </c>
      <c r="I45" s="9">
        <v>44126.269645000008</v>
      </c>
      <c r="P45" s="4"/>
      <c r="Q45" s="21"/>
    </row>
    <row r="46" spans="1:17">
      <c r="A46" s="4" t="s">
        <v>67</v>
      </c>
      <c r="B46" s="21">
        <f>'Generation by Sector'!AG44</f>
        <v>75362.389563999997</v>
      </c>
      <c r="E46" s="4" t="s">
        <v>59</v>
      </c>
      <c r="F46" s="9">
        <v>37819.762917999993</v>
      </c>
      <c r="H46" s="4" t="s">
        <v>75</v>
      </c>
      <c r="I46" s="9">
        <v>43446.797463999988</v>
      </c>
      <c r="P46" s="4"/>
      <c r="Q46" s="21"/>
    </row>
    <row r="47" spans="1:17">
      <c r="A47" s="4" t="s">
        <v>68</v>
      </c>
      <c r="B47" s="21">
        <f>'Generation by Sector'!AG45</f>
        <v>55861.819912999999</v>
      </c>
      <c r="E47" s="4" t="s">
        <v>65</v>
      </c>
      <c r="F47" s="9">
        <v>34102.623126000013</v>
      </c>
      <c r="H47" s="4" t="s">
        <v>52</v>
      </c>
      <c r="I47" s="9">
        <v>40709.536726999999</v>
      </c>
      <c r="P47" s="4"/>
      <c r="Q47" s="21"/>
    </row>
    <row r="48" spans="1:17">
      <c r="A48" s="4" t="s">
        <v>69</v>
      </c>
      <c r="B48" s="21">
        <f>'Generation by Sector'!AG46</f>
        <v>218937.33437900001</v>
      </c>
      <c r="E48" s="4" t="s">
        <v>58</v>
      </c>
      <c r="F48" s="9">
        <v>33970.310680000002</v>
      </c>
      <c r="H48" s="4" t="s">
        <v>62</v>
      </c>
      <c r="I48" s="9">
        <v>39754.080905000003</v>
      </c>
      <c r="P48" s="4"/>
      <c r="Q48" s="21"/>
    </row>
    <row r="49" spans="1:17">
      <c r="A49" s="4" t="s">
        <v>70</v>
      </c>
      <c r="B49" s="21">
        <f>'Generation by Sector'!AG47</f>
        <v>7728.451243999999</v>
      </c>
      <c r="E49" s="4" t="s">
        <v>37</v>
      </c>
      <c r="F49" s="9">
        <v>31166.874581</v>
      </c>
      <c r="H49" s="4" t="s">
        <v>59</v>
      </c>
      <c r="I49" s="9">
        <v>37819.762917999993</v>
      </c>
      <c r="P49" s="4"/>
      <c r="Q49" s="21"/>
    </row>
    <row r="50" spans="1:17">
      <c r="A50" s="4" t="s">
        <v>71</v>
      </c>
      <c r="B50" s="21">
        <f>'Generation by Sector'!AG48</f>
        <v>101173.621277</v>
      </c>
      <c r="E50" s="4" t="s">
        <v>57</v>
      </c>
      <c r="F50" s="9">
        <v>25899.507281000002</v>
      </c>
      <c r="H50" s="4" t="s">
        <v>65</v>
      </c>
      <c r="I50" s="9">
        <v>34102.623126000013</v>
      </c>
      <c r="P50" s="4"/>
      <c r="Q50" s="21"/>
    </row>
    <row r="51" spans="1:17">
      <c r="A51" s="4" t="s">
        <v>72</v>
      </c>
      <c r="B51" s="21">
        <f>'Generation by Sector'!AG49</f>
        <v>8071.7407880000001</v>
      </c>
      <c r="E51" s="4" t="s">
        <v>60</v>
      </c>
      <c r="F51" s="9">
        <v>19985.757074999998</v>
      </c>
      <c r="H51" s="4" t="s">
        <v>58</v>
      </c>
      <c r="I51" s="9">
        <v>33970.310680000002</v>
      </c>
      <c r="P51" s="4"/>
      <c r="Q51" s="21"/>
    </row>
    <row r="52" spans="1:17">
      <c r="A52" s="4" t="s">
        <v>73</v>
      </c>
      <c r="B52" s="21">
        <f>'Generation by Sector'!AG50</f>
        <v>79616.336463999993</v>
      </c>
      <c r="E52" s="4" t="s">
        <v>50</v>
      </c>
      <c r="F52" s="9">
        <v>16873.791645000001</v>
      </c>
      <c r="H52" s="4" t="s">
        <v>37</v>
      </c>
      <c r="I52" s="9">
        <v>31166.874581</v>
      </c>
      <c r="P52" s="4"/>
      <c r="Q52" s="21"/>
    </row>
    <row r="53" spans="1:17">
      <c r="A53" s="4" t="s">
        <v>74</v>
      </c>
      <c r="B53" s="21">
        <f>'Generation by Sector'!AG51</f>
        <v>396477.154912</v>
      </c>
      <c r="E53" s="4" t="s">
        <v>43</v>
      </c>
      <c r="F53" s="9">
        <v>11941.557492</v>
      </c>
      <c r="P53" s="4"/>
      <c r="Q53" s="21"/>
    </row>
    <row r="54" spans="1:17">
      <c r="A54" s="4" t="s">
        <v>75</v>
      </c>
      <c r="B54" s="21">
        <f>'Generation by Sector'!AG52</f>
        <v>43446.797463999988</v>
      </c>
      <c r="E54" s="4" t="s">
        <v>42</v>
      </c>
      <c r="F54" s="9">
        <v>10785.018287000001</v>
      </c>
      <c r="H54" s="4" t="s">
        <v>57</v>
      </c>
      <c r="I54" s="9">
        <v>25899.507281000002</v>
      </c>
      <c r="J54" t="s">
        <v>12</v>
      </c>
      <c r="P54" s="4"/>
      <c r="Q54" s="21"/>
    </row>
    <row r="55" spans="1:17">
      <c r="A55" s="4" t="s">
        <v>76</v>
      </c>
      <c r="B55" s="21">
        <f>'Generation by Sector'!AG53</f>
        <v>7416.940571000001</v>
      </c>
      <c r="E55" s="4" t="s">
        <v>72</v>
      </c>
      <c r="F55" s="9">
        <v>8071.7407880000001</v>
      </c>
      <c r="H55" s="4" t="s">
        <v>60</v>
      </c>
      <c r="I55" s="9">
        <v>19985.757074999998</v>
      </c>
      <c r="P55" s="4"/>
      <c r="Q55" s="21"/>
    </row>
    <row r="56" spans="1:17">
      <c r="A56" s="4" t="s">
        <v>77</v>
      </c>
      <c r="B56" s="21">
        <f>'Generation by Sector'!AG54</f>
        <v>72375.302617999987</v>
      </c>
      <c r="E56" s="4" t="s">
        <v>70</v>
      </c>
      <c r="F56" s="9">
        <v>7728.451243999999</v>
      </c>
      <c r="H56" s="4" t="s">
        <v>50</v>
      </c>
      <c r="I56" s="9">
        <v>16873.791645000001</v>
      </c>
      <c r="P56" s="4"/>
      <c r="Q56" s="21"/>
    </row>
    <row r="57" spans="1:17">
      <c r="A57" s="4" t="s">
        <v>78</v>
      </c>
      <c r="B57" s="21">
        <f>'Generation by Sector'!AG55</f>
        <v>104541.02120299998</v>
      </c>
      <c r="E57" s="4" t="s">
        <v>76</v>
      </c>
      <c r="F57" s="9">
        <v>7416.940571000001</v>
      </c>
      <c r="H57" s="4" t="s">
        <v>43</v>
      </c>
      <c r="I57" s="9">
        <v>11941.557492</v>
      </c>
      <c r="P57" s="4"/>
      <c r="Q57" s="21"/>
    </row>
    <row r="58" spans="1:17">
      <c r="A58" s="4" t="s">
        <v>79</v>
      </c>
      <c r="B58" s="21">
        <f>'Generation by Sector'!AG56</f>
        <v>70774.920555999997</v>
      </c>
      <c r="E58" s="4" t="s">
        <v>32</v>
      </c>
      <c r="F58" s="9">
        <v>6541.6745449999999</v>
      </c>
      <c r="H58" s="4" t="s">
        <v>42</v>
      </c>
      <c r="I58" s="9">
        <v>10785.018287000001</v>
      </c>
      <c r="P58" s="4"/>
      <c r="Q58" s="21"/>
    </row>
    <row r="59" spans="1:17">
      <c r="A59" s="4" t="s">
        <v>80</v>
      </c>
      <c r="B59" s="21">
        <f>'Generation by Sector'!AG57</f>
        <v>61334.663140999983</v>
      </c>
      <c r="E59" s="4" t="s">
        <v>38</v>
      </c>
      <c r="F59" s="9">
        <v>5010.6340620000001</v>
      </c>
      <c r="H59" s="4" t="s">
        <v>72</v>
      </c>
      <c r="I59" s="9">
        <v>8071.7407880000001</v>
      </c>
      <c r="P59" s="4"/>
      <c r="Q59" s="21"/>
    </row>
    <row r="60" spans="1:17">
      <c r="A60" s="4" t="s">
        <v>81</v>
      </c>
      <c r="B60" s="21">
        <f>'Generation by Sector'!AG58</f>
        <v>45677.932952000003</v>
      </c>
      <c r="E60" s="4" t="s">
        <v>39</v>
      </c>
      <c r="F60" s="9">
        <v>35.499000000000002</v>
      </c>
      <c r="H60" s="4" t="s">
        <v>70</v>
      </c>
      <c r="I60" s="9">
        <v>7728.451243999999</v>
      </c>
      <c r="P60" s="4"/>
      <c r="Q60" s="21"/>
    </row>
    <row r="61" spans="1:17">
      <c r="H61" s="4" t="s">
        <v>76</v>
      </c>
      <c r="I61" s="9">
        <v>7416.940571000001</v>
      </c>
      <c r="P61" s="4"/>
      <c r="Q61" s="21"/>
    </row>
    <row r="62" spans="1:17">
      <c r="H62" s="4" t="s">
        <v>32</v>
      </c>
      <c r="I62" s="9">
        <v>6541.6745449999999</v>
      </c>
    </row>
    <row r="63" spans="1:17">
      <c r="H63" s="4" t="s">
        <v>38</v>
      </c>
      <c r="I63" s="9">
        <v>5010.6340620000001</v>
      </c>
    </row>
    <row r="64" spans="1:17">
      <c r="H64" s="4" t="s">
        <v>39</v>
      </c>
      <c r="I64" s="9">
        <v>35.499000000000002</v>
      </c>
    </row>
  </sheetData>
  <sortState ref="P11:Q61">
    <sortCondition descending="1" ref="Q11:Q6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AG64"/>
  <sheetViews>
    <sheetView showGridLines="0" workbookViewId="0">
      <selection activeCell="A3" sqref="A3"/>
    </sheetView>
  </sheetViews>
  <sheetFormatPr baseColWidth="10" defaultColWidth="8.83203125" defaultRowHeight="12" x14ac:dyDescent="0"/>
  <cols>
    <col min="1" max="1" width="17.5" bestFit="1" customWidth="1"/>
    <col min="2" max="2" width="20.5" bestFit="1" customWidth="1"/>
    <col min="5" max="5" width="17.5" bestFit="1" customWidth="1"/>
    <col min="6" max="6" width="20.5" bestFit="1" customWidth="1"/>
    <col min="8" max="8" width="17.5" bestFit="1" customWidth="1"/>
    <col min="9" max="9" width="20.5" bestFit="1" customWidth="1"/>
  </cols>
  <sheetData>
    <row r="1" spans="1:33" ht="15">
      <c r="A1" s="1" t="s">
        <v>84</v>
      </c>
    </row>
    <row r="2" spans="1:33">
      <c r="A2" s="2" t="s">
        <v>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4">
      <c r="A3" s="13" t="s">
        <v>85</v>
      </c>
    </row>
    <row r="5" spans="1:33">
      <c r="E5" s="8" t="s">
        <v>82</v>
      </c>
      <c r="F5" s="8"/>
      <c r="H5" s="8" t="s">
        <v>83</v>
      </c>
      <c r="I5" s="8"/>
    </row>
    <row r="6" spans="1:33" ht="5" customHeight="1"/>
    <row r="7" spans="1:33">
      <c r="A7" s="4"/>
      <c r="B7" s="5" t="s">
        <v>29</v>
      </c>
      <c r="E7" s="4"/>
      <c r="F7" s="5" t="s">
        <v>29</v>
      </c>
      <c r="H7" s="4"/>
      <c r="I7" s="5" t="s">
        <v>29</v>
      </c>
    </row>
    <row r="8" spans="1:33">
      <c r="A8" s="4"/>
      <c r="B8" s="5" t="s">
        <v>87</v>
      </c>
      <c r="E8" s="4"/>
      <c r="F8" s="5" t="s">
        <v>87</v>
      </c>
      <c r="H8" s="4"/>
      <c r="I8" s="5" t="s">
        <v>87</v>
      </c>
    </row>
    <row r="9" spans="1:33" ht="5" customHeight="1">
      <c r="A9" s="4"/>
      <c r="B9" s="6"/>
      <c r="E9" s="4"/>
      <c r="F9" s="6"/>
      <c r="H9" s="4"/>
      <c r="I9" s="6"/>
    </row>
    <row r="10" spans="1:33">
      <c r="A10" s="10" t="s">
        <v>88</v>
      </c>
      <c r="B10" s="21">
        <f>'Consumption by Sector'!K7</f>
        <v>89717.42775599999</v>
      </c>
      <c r="C10" s="15"/>
      <c r="E10" s="10" t="s">
        <v>0</v>
      </c>
      <c r="F10" s="9">
        <v>346993.10959200002</v>
      </c>
      <c r="H10" s="10" t="s">
        <v>0</v>
      </c>
      <c r="I10" s="9">
        <v>346993.10959200002</v>
      </c>
      <c r="J10" t="s">
        <v>13</v>
      </c>
    </row>
    <row r="11" spans="1:33">
      <c r="A11" s="10" t="s">
        <v>89</v>
      </c>
      <c r="B11" s="21">
        <f>'Consumption by Sector'!K8</f>
        <v>6326.4615840000006</v>
      </c>
      <c r="C11" s="15"/>
      <c r="E11" s="10" t="s">
        <v>92</v>
      </c>
      <c r="F11" s="9">
        <v>267219.21888</v>
      </c>
      <c r="H11" s="10" t="s">
        <v>92</v>
      </c>
      <c r="I11" s="9">
        <v>267219.21888</v>
      </c>
    </row>
    <row r="12" spans="1:33">
      <c r="A12" s="10" t="s">
        <v>90</v>
      </c>
      <c r="B12" s="21">
        <f>'Consumption by Sector'!K9</f>
        <v>76255.457471999995</v>
      </c>
      <c r="C12" s="15"/>
      <c r="E12" s="10" t="s">
        <v>97</v>
      </c>
      <c r="F12" s="9">
        <v>226099.42657200003</v>
      </c>
      <c r="H12" s="10" t="s">
        <v>97</v>
      </c>
      <c r="I12" s="9">
        <v>226099.42657200003</v>
      </c>
    </row>
    <row r="13" spans="1:33">
      <c r="A13" s="10" t="s">
        <v>91</v>
      </c>
      <c r="B13" s="21">
        <f>'Consumption by Sector'!K10</f>
        <v>46128.283631999999</v>
      </c>
      <c r="C13" s="15"/>
      <c r="E13" s="10" t="s">
        <v>123</v>
      </c>
      <c r="F13" s="9">
        <v>159351.37715999997</v>
      </c>
      <c r="H13" s="10" t="s">
        <v>123</v>
      </c>
      <c r="I13" s="9">
        <v>159351.37715999997</v>
      </c>
    </row>
    <row r="14" spans="1:33">
      <c r="A14" s="10" t="s">
        <v>92</v>
      </c>
      <c r="B14" s="21">
        <f>'Consumption by Sector'!K11</f>
        <v>267219.21888</v>
      </c>
      <c r="C14" s="15"/>
      <c r="E14" s="10" t="s">
        <v>126</v>
      </c>
      <c r="F14" s="9">
        <v>149533.66048799999</v>
      </c>
      <c r="H14" s="10" t="s">
        <v>126</v>
      </c>
      <c r="I14" s="9">
        <v>149533.66048799999</v>
      </c>
    </row>
    <row r="15" spans="1:33">
      <c r="A15" s="10" t="s">
        <v>93</v>
      </c>
      <c r="B15" s="21">
        <f>'Consumption by Sector'!K12</f>
        <v>52084.885247999999</v>
      </c>
      <c r="C15" s="15"/>
      <c r="E15" s="10" t="s">
        <v>101</v>
      </c>
      <c r="F15" s="9">
        <v>144075.39788400001</v>
      </c>
      <c r="H15" s="10" t="s">
        <v>101</v>
      </c>
      <c r="I15" s="9">
        <v>144075.39788400001</v>
      </c>
    </row>
    <row r="16" spans="1:33">
      <c r="A16" s="10" t="s">
        <v>94</v>
      </c>
      <c r="B16" s="21">
        <f>'Consumption by Sector'!K13</f>
        <v>30773.452932</v>
      </c>
      <c r="C16" s="15"/>
      <c r="E16" s="10" t="s">
        <v>120</v>
      </c>
      <c r="F16" s="9">
        <v>141102.466812</v>
      </c>
      <c r="H16" s="10" t="s">
        <v>120</v>
      </c>
      <c r="I16" s="9">
        <v>141102.466812</v>
      </c>
    </row>
    <row r="17" spans="1:10">
      <c r="A17" s="10" t="s">
        <v>95</v>
      </c>
      <c r="B17" s="21">
        <f>'Consumption by Sector'!K14</f>
        <v>11749.517615999999</v>
      </c>
      <c r="C17" s="15"/>
      <c r="E17" s="10" t="s">
        <v>98</v>
      </c>
      <c r="F17" s="9">
        <v>134984.93791199999</v>
      </c>
      <c r="H17" s="10" t="s">
        <v>98</v>
      </c>
      <c r="I17" s="9">
        <v>134984.93791199999</v>
      </c>
    </row>
    <row r="18" spans="1:10">
      <c r="A18" s="10" t="s">
        <v>96</v>
      </c>
      <c r="B18" s="21">
        <f>'Consumption by Sector'!K15</f>
        <v>11492.496432</v>
      </c>
      <c r="C18" s="15"/>
      <c r="E18" s="10" t="s">
        <v>121</v>
      </c>
      <c r="F18" s="9">
        <v>130039.26808800001</v>
      </c>
      <c r="H18" s="10" t="s">
        <v>121</v>
      </c>
      <c r="I18" s="9">
        <v>130039.26808800001</v>
      </c>
    </row>
    <row r="19" spans="1:10">
      <c r="A19" s="10" t="s">
        <v>97</v>
      </c>
      <c r="B19" s="21">
        <f>'Consumption by Sector'!K16</f>
        <v>226099.42657200003</v>
      </c>
      <c r="C19" s="15"/>
      <c r="E19" s="10" t="s">
        <v>3</v>
      </c>
      <c r="F19" s="9">
        <v>109926.542568</v>
      </c>
      <c r="H19" s="10" t="s">
        <v>3</v>
      </c>
      <c r="I19" s="9">
        <v>109926.542568</v>
      </c>
    </row>
    <row r="20" spans="1:10">
      <c r="A20" s="10" t="s">
        <v>98</v>
      </c>
      <c r="B20" s="21">
        <f>'Consumption by Sector'!K17</f>
        <v>134984.93791199999</v>
      </c>
      <c r="C20" s="15"/>
      <c r="E20" s="10" t="s">
        <v>102</v>
      </c>
      <c r="F20" s="9">
        <v>106960.728192</v>
      </c>
    </row>
    <row r="21" spans="1:10">
      <c r="A21" s="10" t="s">
        <v>99</v>
      </c>
      <c r="B21" s="21">
        <f>'Consumption by Sector'!K18</f>
        <v>10391.990315999999</v>
      </c>
      <c r="C21" s="15"/>
      <c r="E21" s="10" t="s">
        <v>110</v>
      </c>
      <c r="F21" s="9">
        <v>105769.30360799999</v>
      </c>
      <c r="H21" s="10" t="s">
        <v>102</v>
      </c>
      <c r="I21" s="9">
        <v>106960.728192</v>
      </c>
      <c r="J21" t="s">
        <v>14</v>
      </c>
    </row>
    <row r="22" spans="1:10">
      <c r="A22" s="10" t="s">
        <v>100</v>
      </c>
      <c r="B22" s="21">
        <f>'Consumption by Sector'!K19</f>
        <v>23899.427975999999</v>
      </c>
      <c r="C22" s="15"/>
      <c r="E22" s="10" t="s">
        <v>130</v>
      </c>
      <c r="F22" s="9">
        <v>104176.10404800001</v>
      </c>
      <c r="H22" s="10" t="s">
        <v>110</v>
      </c>
      <c r="I22" s="9">
        <v>105769.30360799999</v>
      </c>
    </row>
    <row r="23" spans="1:10">
      <c r="A23" s="10" t="s">
        <v>101</v>
      </c>
      <c r="B23" s="21">
        <f>'Consumption by Sector'!K20</f>
        <v>144075.39788400001</v>
      </c>
      <c r="C23" s="15"/>
      <c r="E23" s="10" t="s">
        <v>105</v>
      </c>
      <c r="F23" s="9">
        <v>93422.383463999999</v>
      </c>
      <c r="H23" s="10" t="s">
        <v>130</v>
      </c>
      <c r="I23" s="9">
        <v>104176.10404800001</v>
      </c>
    </row>
    <row r="24" spans="1:10">
      <c r="A24" s="10" t="s">
        <v>102</v>
      </c>
      <c r="B24" s="21">
        <f>'Consumption by Sector'!K21</f>
        <v>106960.728192</v>
      </c>
      <c r="C24" s="15"/>
      <c r="E24" s="10" t="s">
        <v>88</v>
      </c>
      <c r="F24" s="9">
        <v>89717.42775599999</v>
      </c>
      <c r="H24" s="10" t="s">
        <v>105</v>
      </c>
      <c r="I24" s="9">
        <v>93422.383463999999</v>
      </c>
    </row>
    <row r="25" spans="1:10">
      <c r="A25" s="10" t="s">
        <v>103</v>
      </c>
      <c r="B25" s="21">
        <f>'Consumption by Sector'!K22</f>
        <v>45480.788952000003</v>
      </c>
      <c r="C25" s="15"/>
      <c r="E25" s="10" t="s">
        <v>4</v>
      </c>
      <c r="F25" s="9">
        <v>87343.344936000009</v>
      </c>
      <c r="H25" s="10" t="s">
        <v>88</v>
      </c>
      <c r="I25" s="9">
        <v>89717.42775599999</v>
      </c>
    </row>
    <row r="26" spans="1:10">
      <c r="A26" s="10" t="s">
        <v>104</v>
      </c>
      <c r="B26" s="21">
        <f>'Consumption by Sector'!K23</f>
        <v>39521.320703999998</v>
      </c>
      <c r="C26" s="15"/>
      <c r="E26" s="10" t="s">
        <v>113</v>
      </c>
      <c r="F26" s="9">
        <v>84366.39256800001</v>
      </c>
      <c r="H26" s="10" t="s">
        <v>4</v>
      </c>
      <c r="I26" s="9">
        <v>87343.344936000009</v>
      </c>
    </row>
    <row r="27" spans="1:10">
      <c r="A27" s="10" t="s">
        <v>105</v>
      </c>
      <c r="B27" s="21">
        <f>'Consumption by Sector'!K24</f>
        <v>93422.383463999999</v>
      </c>
      <c r="C27" s="15"/>
      <c r="E27" s="10" t="s">
        <v>128</v>
      </c>
      <c r="F27" s="9">
        <v>80662.098444000003</v>
      </c>
      <c r="H27" s="10" t="s">
        <v>113</v>
      </c>
      <c r="I27" s="9">
        <v>84366.39256800001</v>
      </c>
    </row>
    <row r="28" spans="1:10">
      <c r="A28" s="10" t="s">
        <v>106</v>
      </c>
      <c r="B28" s="21">
        <f>'Consumption by Sector'!K25</f>
        <v>78713.193599999999</v>
      </c>
      <c r="C28" s="15"/>
      <c r="E28" s="10" t="s">
        <v>118</v>
      </c>
      <c r="F28" s="9">
        <v>80197.640675999995</v>
      </c>
      <c r="H28" s="10" t="s">
        <v>128</v>
      </c>
      <c r="I28" s="9">
        <v>80662.098444000003</v>
      </c>
    </row>
    <row r="29" spans="1:10">
      <c r="A29" s="10" t="s">
        <v>107</v>
      </c>
      <c r="B29" s="21">
        <f>'Consumption by Sector'!K26</f>
        <v>11670.267755999999</v>
      </c>
      <c r="C29" s="15"/>
      <c r="E29" s="10" t="s">
        <v>106</v>
      </c>
      <c r="F29" s="9">
        <v>78713.193599999999</v>
      </c>
      <c r="H29" s="10" t="s">
        <v>118</v>
      </c>
      <c r="I29" s="9">
        <v>80197.640675999995</v>
      </c>
    </row>
    <row r="30" spans="1:10">
      <c r="A30" s="10" t="s">
        <v>108</v>
      </c>
      <c r="B30" s="21">
        <f>'Consumption by Sector'!K27</f>
        <v>62789.032512000005</v>
      </c>
      <c r="C30" s="15"/>
      <c r="E30" s="10" t="s">
        <v>90</v>
      </c>
      <c r="F30" s="9">
        <v>76255.457471999995</v>
      </c>
      <c r="H30" s="10" t="s">
        <v>106</v>
      </c>
      <c r="I30" s="9">
        <v>78713.193599999999</v>
      </c>
    </row>
    <row r="31" spans="1:10">
      <c r="A31" s="10" t="s">
        <v>109</v>
      </c>
      <c r="B31" s="21">
        <f>'Consumption by Sector'!K28</f>
        <v>55549.462512000006</v>
      </c>
      <c r="C31" s="15"/>
      <c r="E31" s="10" t="s">
        <v>6</v>
      </c>
      <c r="F31" s="9">
        <v>70126.473828000002</v>
      </c>
    </row>
    <row r="32" spans="1:10">
      <c r="A32" s="10" t="s">
        <v>110</v>
      </c>
      <c r="B32" s="21">
        <f>'Consumption by Sector'!K29</f>
        <v>105769.30360799999</v>
      </c>
      <c r="C32" s="15"/>
      <c r="E32" s="10" t="s">
        <v>111</v>
      </c>
      <c r="F32" s="9">
        <v>68765.606784000003</v>
      </c>
      <c r="H32" s="10" t="s">
        <v>90</v>
      </c>
      <c r="I32" s="9">
        <v>76255.457471999995</v>
      </c>
      <c r="J32" t="s">
        <v>15</v>
      </c>
    </row>
    <row r="33" spans="1:10">
      <c r="A33" s="10" t="s">
        <v>111</v>
      </c>
      <c r="B33" s="21">
        <f>'Consumption by Sector'!K30</f>
        <v>68765.606784000003</v>
      </c>
      <c r="C33" s="15"/>
      <c r="E33" s="10" t="s">
        <v>108</v>
      </c>
      <c r="F33" s="9">
        <v>62789.032512000005</v>
      </c>
      <c r="H33" s="10" t="s">
        <v>6</v>
      </c>
      <c r="I33" s="9">
        <v>70126.473828000002</v>
      </c>
    </row>
    <row r="34" spans="1:10">
      <c r="A34" s="10" t="s">
        <v>112</v>
      </c>
      <c r="B34" s="21">
        <f>'Consumption by Sector'!K31</f>
        <v>47720.554499999998</v>
      </c>
      <c r="C34" s="15"/>
      <c r="E34" s="10" t="s">
        <v>124</v>
      </c>
      <c r="F34" s="9">
        <v>56272.196639999995</v>
      </c>
      <c r="H34" s="10" t="s">
        <v>111</v>
      </c>
      <c r="I34" s="9">
        <v>68765.606784000003</v>
      </c>
    </row>
    <row r="35" spans="1:10">
      <c r="A35" s="10" t="s">
        <v>113</v>
      </c>
      <c r="B35" s="21">
        <f>'Consumption by Sector'!K32</f>
        <v>84366.39256800001</v>
      </c>
      <c r="C35" s="15"/>
      <c r="E35" s="10" t="s">
        <v>109</v>
      </c>
      <c r="F35" s="9">
        <v>55549.462512000006</v>
      </c>
      <c r="H35" s="10" t="s">
        <v>108</v>
      </c>
      <c r="I35" s="9">
        <v>62789.032512000005</v>
      </c>
    </row>
    <row r="36" spans="1:10">
      <c r="A36" s="10" t="s">
        <v>114</v>
      </c>
      <c r="B36" s="21">
        <f>'Consumption by Sector'!K33</f>
        <v>15326.01966</v>
      </c>
      <c r="C36" s="15"/>
      <c r="E36" s="10" t="s">
        <v>93</v>
      </c>
      <c r="F36" s="9">
        <v>52084.885247999999</v>
      </c>
      <c r="H36" s="10" t="s">
        <v>124</v>
      </c>
      <c r="I36" s="9">
        <v>56272.196639999995</v>
      </c>
    </row>
    <row r="37" spans="1:10">
      <c r="A37" s="10" t="s">
        <v>115</v>
      </c>
      <c r="B37" s="21">
        <f>'Consumption by Sector'!K34</f>
        <v>28816.538975999996</v>
      </c>
      <c r="C37" s="15"/>
      <c r="E37" s="10" t="s">
        <v>125</v>
      </c>
      <c r="F37" s="9">
        <v>49163.216892000004</v>
      </c>
      <c r="H37" s="10" t="s">
        <v>109</v>
      </c>
      <c r="I37" s="9">
        <v>55549.462512000006</v>
      </c>
    </row>
    <row r="38" spans="1:10">
      <c r="A38" s="10" t="s">
        <v>116</v>
      </c>
      <c r="B38" s="21">
        <f>'Consumption by Sector'!K35</f>
        <v>35184.620724</v>
      </c>
      <c r="C38" s="15"/>
      <c r="E38" s="10" t="s">
        <v>112</v>
      </c>
      <c r="F38" s="9">
        <v>47720.554499999998</v>
      </c>
      <c r="H38" s="10" t="s">
        <v>93</v>
      </c>
      <c r="I38" s="9">
        <v>52084.885247999999</v>
      </c>
    </row>
    <row r="39" spans="1:10">
      <c r="A39" s="10" t="s">
        <v>117</v>
      </c>
      <c r="B39" s="21">
        <f>'Consumption by Sector'!K36</f>
        <v>10974.913980000001</v>
      </c>
      <c r="C39" s="15"/>
      <c r="E39" s="10" t="s">
        <v>91</v>
      </c>
      <c r="F39" s="9">
        <v>46128.283631999999</v>
      </c>
      <c r="H39" s="10" t="s">
        <v>125</v>
      </c>
      <c r="I39" s="9">
        <v>49163.216892000004</v>
      </c>
    </row>
    <row r="40" spans="1:10">
      <c r="A40" s="10" t="s">
        <v>118</v>
      </c>
      <c r="B40" s="21">
        <f>'Consumption by Sector'!K37</f>
        <v>80197.640675999995</v>
      </c>
      <c r="C40" s="15"/>
      <c r="E40" s="10" t="s">
        <v>103</v>
      </c>
      <c r="F40" s="9">
        <v>45480.788952000003</v>
      </c>
      <c r="H40" s="10" t="s">
        <v>112</v>
      </c>
      <c r="I40" s="9">
        <v>47720.554499999998</v>
      </c>
    </row>
    <row r="41" spans="1:10">
      <c r="A41" s="10" t="s">
        <v>119</v>
      </c>
      <c r="B41" s="21">
        <f>'Consumption by Sector'!K38</f>
        <v>22039.739352000001</v>
      </c>
      <c r="C41" s="15"/>
      <c r="E41" s="10" t="s">
        <v>104</v>
      </c>
      <c r="F41" s="9">
        <v>39521.320703999998</v>
      </c>
      <c r="H41" s="10" t="s">
        <v>91</v>
      </c>
      <c r="I41" s="9">
        <v>46128.283631999999</v>
      </c>
    </row>
    <row r="42" spans="1:10">
      <c r="A42" s="10" t="s">
        <v>120</v>
      </c>
      <c r="B42" s="21">
        <f>'Consumption by Sector'!K39</f>
        <v>141102.466812</v>
      </c>
      <c r="C42" s="15"/>
      <c r="E42" s="10" t="s">
        <v>116</v>
      </c>
      <c r="F42" s="9">
        <v>35184.620724</v>
      </c>
    </row>
    <row r="43" spans="1:10">
      <c r="A43" s="10" t="s">
        <v>121</v>
      </c>
      <c r="B43" s="21">
        <f>'Consumption by Sector'!K40</f>
        <v>130039.26808800001</v>
      </c>
      <c r="C43" s="15"/>
      <c r="E43" s="10" t="s">
        <v>5</v>
      </c>
      <c r="F43" s="9">
        <v>34216.421772000002</v>
      </c>
      <c r="H43" s="10" t="s">
        <v>103</v>
      </c>
      <c r="I43" s="9">
        <v>45480.788952000003</v>
      </c>
      <c r="J43" t="s">
        <v>16</v>
      </c>
    </row>
    <row r="44" spans="1:10">
      <c r="A44" s="10" t="s">
        <v>122</v>
      </c>
      <c r="B44" s="21">
        <f>'Consumption by Sector'!K41</f>
        <v>12414.260244000001</v>
      </c>
      <c r="C44" s="15"/>
      <c r="E44" s="10" t="s">
        <v>94</v>
      </c>
      <c r="F44" s="9">
        <v>30773.452932</v>
      </c>
      <c r="H44" s="10" t="s">
        <v>104</v>
      </c>
      <c r="I44" s="9">
        <v>39521.320703999998</v>
      </c>
    </row>
    <row r="45" spans="1:10">
      <c r="A45" s="10" t="s">
        <v>123</v>
      </c>
      <c r="B45" s="21">
        <f>'Consumption by Sector'!K42</f>
        <v>159351.37715999997</v>
      </c>
      <c r="C45" s="15"/>
      <c r="E45" s="10" t="s">
        <v>115</v>
      </c>
      <c r="F45" s="9">
        <v>28816.538975999996</v>
      </c>
      <c r="H45" s="10" t="s">
        <v>116</v>
      </c>
      <c r="I45" s="9">
        <v>35184.620724</v>
      </c>
    </row>
    <row r="46" spans="1:10">
      <c r="A46" s="10" t="s">
        <v>124</v>
      </c>
      <c r="B46" s="21">
        <f>'Consumption by Sector'!K43</f>
        <v>56272.196639999995</v>
      </c>
      <c r="C46" s="15"/>
      <c r="E46" s="10" t="s">
        <v>1</v>
      </c>
      <c r="F46" s="9">
        <v>28161.695855999998</v>
      </c>
      <c r="H46" s="10" t="s">
        <v>5</v>
      </c>
      <c r="I46" s="9">
        <v>34216.421772000002</v>
      </c>
    </row>
    <row r="47" spans="1:10">
      <c r="A47" s="10" t="s">
        <v>125</v>
      </c>
      <c r="B47" s="21">
        <f>'Consumption by Sector'!K44</f>
        <v>49163.216892000004</v>
      </c>
      <c r="C47" s="15"/>
      <c r="E47" s="10" t="s">
        <v>100</v>
      </c>
      <c r="F47" s="9">
        <v>23899.427975999999</v>
      </c>
      <c r="H47" s="10" t="s">
        <v>94</v>
      </c>
      <c r="I47" s="9">
        <v>30773.452932</v>
      </c>
    </row>
    <row r="48" spans="1:10">
      <c r="A48" s="10" t="s">
        <v>126</v>
      </c>
      <c r="B48" s="21">
        <f>'Consumption by Sector'!K45</f>
        <v>149533.66048799999</v>
      </c>
      <c r="C48" s="15"/>
      <c r="E48" s="10" t="s">
        <v>119</v>
      </c>
      <c r="F48" s="9">
        <v>22039.739352000001</v>
      </c>
      <c r="H48" s="10" t="s">
        <v>115</v>
      </c>
      <c r="I48" s="9">
        <v>28816.538975999996</v>
      </c>
    </row>
    <row r="49" spans="1:10">
      <c r="A49" s="10" t="s">
        <v>127</v>
      </c>
      <c r="B49" s="21">
        <f>'Consumption by Sector'!K46</f>
        <v>7816.3146240000005</v>
      </c>
      <c r="C49" s="15"/>
      <c r="E49" s="10" t="s">
        <v>7</v>
      </c>
      <c r="F49" s="9">
        <v>16691.349888000001</v>
      </c>
      <c r="H49" s="10" t="s">
        <v>1</v>
      </c>
      <c r="I49" s="9">
        <v>28161.695855999998</v>
      </c>
    </row>
    <row r="50" spans="1:10">
      <c r="A50" s="10" t="s">
        <v>128</v>
      </c>
      <c r="B50" s="21">
        <f>'Consumption by Sector'!K47</f>
        <v>80662.098444000003</v>
      </c>
      <c r="C50" s="15"/>
      <c r="E50" s="10" t="s">
        <v>114</v>
      </c>
      <c r="F50" s="9">
        <v>15326.01966</v>
      </c>
      <c r="H50" s="10" t="s">
        <v>100</v>
      </c>
      <c r="I50" s="9">
        <v>23899.427975999999</v>
      </c>
    </row>
    <row r="51" spans="1:10">
      <c r="A51" s="10" t="s">
        <v>129</v>
      </c>
      <c r="B51" s="21">
        <f>'Consumption by Sector'!K48</f>
        <v>10974.455592</v>
      </c>
      <c r="C51" s="15"/>
      <c r="E51" s="10" t="s">
        <v>122</v>
      </c>
      <c r="F51" s="9">
        <v>12414.260244000001</v>
      </c>
      <c r="H51" s="10" t="s">
        <v>119</v>
      </c>
      <c r="I51" s="9">
        <v>22039.739352000001</v>
      </c>
    </row>
    <row r="52" spans="1:10">
      <c r="A52" s="10" t="s">
        <v>130</v>
      </c>
      <c r="B52" s="21">
        <f>'Consumption by Sector'!K49</f>
        <v>104176.10404800001</v>
      </c>
      <c r="C52" s="15"/>
      <c r="E52" s="10" t="s">
        <v>95</v>
      </c>
      <c r="F52" s="9">
        <v>11749.517615999999</v>
      </c>
      <c r="H52" s="10" t="s">
        <v>7</v>
      </c>
      <c r="I52" s="9">
        <v>16691.349888000001</v>
      </c>
    </row>
    <row r="53" spans="1:10">
      <c r="A53" s="10" t="s">
        <v>0</v>
      </c>
      <c r="B53" s="21">
        <f>'Consumption by Sector'!K50</f>
        <v>346993.10959200002</v>
      </c>
      <c r="C53" s="15"/>
      <c r="E53" s="10" t="s">
        <v>107</v>
      </c>
      <c r="F53" s="9">
        <v>11670.267755999999</v>
      </c>
    </row>
    <row r="54" spans="1:10">
      <c r="A54" s="10" t="s">
        <v>1</v>
      </c>
      <c r="B54" s="21">
        <f>'Consumption by Sector'!K51</f>
        <v>28161.695855999998</v>
      </c>
      <c r="C54" s="15"/>
      <c r="E54" s="10" t="s">
        <v>96</v>
      </c>
      <c r="F54" s="9">
        <v>11492.496432</v>
      </c>
      <c r="H54" s="10" t="s">
        <v>114</v>
      </c>
      <c r="I54" s="9">
        <v>15326.01966</v>
      </c>
      <c r="J54" t="s">
        <v>17</v>
      </c>
    </row>
    <row r="55" spans="1:10">
      <c r="A55" s="10" t="s">
        <v>2</v>
      </c>
      <c r="B55" s="21">
        <f>'Consumption by Sector'!K52</f>
        <v>5742.1467720000001</v>
      </c>
      <c r="C55" s="15"/>
      <c r="E55" s="10" t="s">
        <v>117</v>
      </c>
      <c r="F55" s="9">
        <v>10974.913980000001</v>
      </c>
      <c r="H55" s="10" t="s">
        <v>122</v>
      </c>
      <c r="I55" s="9">
        <v>12414.260244000001</v>
      </c>
    </row>
    <row r="56" spans="1:10">
      <c r="A56" s="10" t="s">
        <v>3</v>
      </c>
      <c r="B56" s="21">
        <f>'Consumption by Sector'!K53</f>
        <v>109926.542568</v>
      </c>
      <c r="C56" s="15"/>
      <c r="E56" s="10" t="s">
        <v>129</v>
      </c>
      <c r="F56" s="9">
        <v>10974.455592</v>
      </c>
      <c r="H56" s="10" t="s">
        <v>95</v>
      </c>
      <c r="I56" s="9">
        <v>11749.517615999999</v>
      </c>
    </row>
    <row r="57" spans="1:10">
      <c r="A57" s="10" t="s">
        <v>4</v>
      </c>
      <c r="B57" s="21">
        <f>'Consumption by Sector'!K54</f>
        <v>87343.344936000009</v>
      </c>
      <c r="C57" s="15"/>
      <c r="E57" s="10" t="s">
        <v>99</v>
      </c>
      <c r="F57" s="9">
        <v>10391.990315999999</v>
      </c>
      <c r="H57" s="10" t="s">
        <v>107</v>
      </c>
      <c r="I57" s="9">
        <v>11670.267755999999</v>
      </c>
    </row>
    <row r="58" spans="1:10">
      <c r="A58" s="10" t="s">
        <v>5</v>
      </c>
      <c r="B58" s="21">
        <f>'Consumption by Sector'!K55</f>
        <v>34216.421772000002</v>
      </c>
      <c r="C58" s="15"/>
      <c r="E58" s="10" t="s">
        <v>127</v>
      </c>
      <c r="F58" s="9">
        <v>7816.3146240000005</v>
      </c>
      <c r="H58" s="10" t="s">
        <v>96</v>
      </c>
      <c r="I58" s="9">
        <v>11492.496432</v>
      </c>
    </row>
    <row r="59" spans="1:10">
      <c r="A59" s="10" t="s">
        <v>6</v>
      </c>
      <c r="B59" s="21">
        <f>'Consumption by Sector'!K56</f>
        <v>70126.473828000002</v>
      </c>
      <c r="C59" s="15"/>
      <c r="E59" s="10" t="s">
        <v>89</v>
      </c>
      <c r="F59" s="9">
        <v>6326.4615840000006</v>
      </c>
      <c r="H59" s="10" t="s">
        <v>117</v>
      </c>
      <c r="I59" s="9">
        <v>10974.913980000001</v>
      </c>
    </row>
    <row r="60" spans="1:10">
      <c r="A60" s="10" t="s">
        <v>7</v>
      </c>
      <c r="B60" s="21">
        <f>'Consumption by Sector'!K57</f>
        <v>16691.349888000001</v>
      </c>
      <c r="C60" s="15"/>
      <c r="E60" s="10" t="s">
        <v>2</v>
      </c>
      <c r="F60" s="9">
        <v>5742.1467720000001</v>
      </c>
      <c r="H60" s="10" t="s">
        <v>129</v>
      </c>
      <c r="I60" s="9">
        <v>10974.455592</v>
      </c>
    </row>
    <row r="61" spans="1:10">
      <c r="H61" s="10" t="s">
        <v>99</v>
      </c>
      <c r="I61" s="9">
        <v>10391.990315999999</v>
      </c>
    </row>
    <row r="62" spans="1:10">
      <c r="H62" s="10" t="s">
        <v>127</v>
      </c>
      <c r="I62" s="9">
        <v>7816.3146240000005</v>
      </c>
    </row>
    <row r="63" spans="1:10">
      <c r="H63" s="10" t="s">
        <v>89</v>
      </c>
      <c r="I63" s="9">
        <v>6326.4615840000006</v>
      </c>
    </row>
    <row r="64" spans="1:10">
      <c r="H64" s="10" t="s">
        <v>2</v>
      </c>
      <c r="I64" s="9">
        <v>5742.1467720000001</v>
      </c>
    </row>
  </sheetData>
  <sortState ref="E10:F60">
    <sortCondition descending="1" ref="F10:F60"/>
  </sortState>
  <phoneticPr fontId="10" type="noConversion"/>
  <hyperlinks>
    <hyperlink ref="A3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AA65"/>
  <sheetViews>
    <sheetView showGridLines="0" workbookViewId="0">
      <selection activeCell="K12" sqref="K12"/>
    </sheetView>
  </sheetViews>
  <sheetFormatPr baseColWidth="10" defaultColWidth="8.83203125" defaultRowHeight="12" x14ac:dyDescent="0"/>
  <cols>
    <col min="1" max="1" width="18" bestFit="1" customWidth="1"/>
    <col min="2" max="2" width="17.5" customWidth="1"/>
    <col min="3" max="3" width="13.33203125" customWidth="1"/>
    <col min="4" max="4" width="1.6640625" customWidth="1"/>
    <col min="5" max="5" width="18.5" bestFit="1" customWidth="1"/>
    <col min="6" max="6" width="14.1640625" bestFit="1" customWidth="1"/>
    <col min="7" max="7" width="1.6640625" customWidth="1"/>
    <col min="8" max="8" width="15.6640625" bestFit="1" customWidth="1"/>
    <col min="9" max="9" width="11.5" bestFit="1" customWidth="1"/>
    <col min="11" max="11" width="24.5" customWidth="1"/>
    <col min="12" max="12" width="11.6640625" bestFit="1" customWidth="1"/>
  </cols>
  <sheetData>
    <row r="1" spans="1:27" ht="15">
      <c r="A1" s="1" t="s">
        <v>131</v>
      </c>
    </row>
    <row r="2" spans="1:27">
      <c r="A2" s="2" t="s">
        <v>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4">
      <c r="A3" s="13" t="s">
        <v>85</v>
      </c>
    </row>
    <row r="5" spans="1:27">
      <c r="B5" s="17" t="s">
        <v>132</v>
      </c>
      <c r="C5" s="17" t="s">
        <v>133</v>
      </c>
      <c r="D5" s="17"/>
      <c r="E5" s="17" t="s">
        <v>134</v>
      </c>
      <c r="F5" s="17" t="s">
        <v>135</v>
      </c>
      <c r="G5" s="18"/>
      <c r="H5" s="17" t="s">
        <v>136</v>
      </c>
      <c r="I5" s="17" t="s">
        <v>137</v>
      </c>
      <c r="K5" s="17" t="s">
        <v>138</v>
      </c>
    </row>
    <row r="6" spans="1:27" ht="5" customHeight="1">
      <c r="B6" s="3"/>
      <c r="C6" s="3"/>
      <c r="E6" s="3"/>
      <c r="F6" s="3"/>
      <c r="H6" s="3"/>
      <c r="I6" s="3"/>
      <c r="K6" s="3"/>
    </row>
    <row r="7" spans="1:27">
      <c r="A7" t="s">
        <v>88</v>
      </c>
      <c r="B7" s="15">
        <v>32194.821467999998</v>
      </c>
      <c r="C7" s="20">
        <f>B7/$K7</f>
        <v>0.35884690715340889</v>
      </c>
      <c r="E7" s="15">
        <v>22533.029568000002</v>
      </c>
      <c r="F7" s="20">
        <f>E7/$K7</f>
        <v>0.2511555461585675</v>
      </c>
      <c r="H7" s="15">
        <v>34989.576719999997</v>
      </c>
      <c r="I7" s="20">
        <f>H7/$K7</f>
        <v>0.38999754668802367</v>
      </c>
      <c r="K7" s="15">
        <f>B7+E7+H7</f>
        <v>89717.42775599999</v>
      </c>
      <c r="L7" s="14"/>
    </row>
    <row r="8" spans="1:27">
      <c r="A8" t="s">
        <v>89</v>
      </c>
      <c r="B8" s="15">
        <v>2130.836616</v>
      </c>
      <c r="C8" s="20">
        <f t="shared" ref="C8:C57" si="0">B8/$K8</f>
        <v>0.33681333360009852</v>
      </c>
      <c r="E8" s="15">
        <v>2851.2679680000001</v>
      </c>
      <c r="F8" s="20">
        <f t="shared" ref="F8:F57" si="1">E8/$K8</f>
        <v>0.4506892091482903</v>
      </c>
      <c r="H8" s="15">
        <v>1344.357</v>
      </c>
      <c r="I8" s="20">
        <f t="shared" ref="I8:I57" si="2">H8/$K8</f>
        <v>0.21249745725161109</v>
      </c>
      <c r="K8" s="15">
        <f t="shared" ref="K8:K57" si="3">B8+E8+H8</f>
        <v>6326.4615840000006</v>
      </c>
      <c r="L8" s="14"/>
    </row>
    <row r="9" spans="1:27">
      <c r="A9" t="s">
        <v>90</v>
      </c>
      <c r="B9" s="15">
        <v>33223.241699999999</v>
      </c>
      <c r="C9" s="20">
        <f t="shared" si="0"/>
        <v>0.4356834618977814</v>
      </c>
      <c r="E9" s="15">
        <v>30162.881700000002</v>
      </c>
      <c r="F9" s="20">
        <f t="shared" si="1"/>
        <v>0.39555046550045836</v>
      </c>
      <c r="H9" s="15">
        <v>12869.334072</v>
      </c>
      <c r="I9" s="20">
        <f t="shared" si="2"/>
        <v>0.16876607260176035</v>
      </c>
      <c r="K9" s="15">
        <f t="shared" si="3"/>
        <v>76255.457471999995</v>
      </c>
      <c r="L9" s="14"/>
    </row>
    <row r="10" spans="1:27">
      <c r="A10" t="s">
        <v>91</v>
      </c>
      <c r="B10" s="15">
        <v>17386.232039999999</v>
      </c>
      <c r="C10" s="20">
        <f t="shared" si="0"/>
        <v>0.37691044780037869</v>
      </c>
      <c r="E10" s="15">
        <v>11703.737520000001</v>
      </c>
      <c r="F10" s="20">
        <f t="shared" si="1"/>
        <v>0.25372150443249775</v>
      </c>
      <c r="H10" s="15">
        <v>17038.314072000001</v>
      </c>
      <c r="I10" s="20">
        <f t="shared" si="2"/>
        <v>0.36936804776712362</v>
      </c>
      <c r="K10" s="15">
        <f t="shared" si="3"/>
        <v>46128.283631999999</v>
      </c>
      <c r="L10" s="14"/>
    </row>
    <row r="11" spans="1:27">
      <c r="A11" t="s">
        <v>92</v>
      </c>
      <c r="B11" s="15">
        <v>91161.454547999994</v>
      </c>
      <c r="C11" s="20">
        <f t="shared" si="0"/>
        <v>0.34114857056347364</v>
      </c>
      <c r="E11" s="15">
        <v>125026.31598</v>
      </c>
      <c r="F11" s="20">
        <f t="shared" si="1"/>
        <v>0.46787920608414585</v>
      </c>
      <c r="H11" s="15">
        <v>51031.448351999999</v>
      </c>
      <c r="I11" s="20">
        <f t="shared" si="2"/>
        <v>0.19097222335238045</v>
      </c>
      <c r="K11" s="15">
        <f t="shared" si="3"/>
        <v>267219.21888</v>
      </c>
      <c r="L11" s="14"/>
    </row>
    <row r="12" spans="1:27">
      <c r="A12" t="s">
        <v>93</v>
      </c>
      <c r="B12" s="15">
        <v>17709.335783999999</v>
      </c>
      <c r="C12" s="20">
        <f t="shared" si="0"/>
        <v>0.3400091158822322</v>
      </c>
      <c r="E12" s="15">
        <v>20553.054983999999</v>
      </c>
      <c r="F12" s="20">
        <f t="shared" si="1"/>
        <v>0.39460689768514395</v>
      </c>
      <c r="H12" s="15">
        <v>13822.494479999999</v>
      </c>
      <c r="I12" s="20">
        <f t="shared" si="2"/>
        <v>0.26538398643262379</v>
      </c>
      <c r="K12" s="15">
        <f t="shared" si="3"/>
        <v>52084.885247999999</v>
      </c>
      <c r="L12" s="14"/>
    </row>
    <row r="13" spans="1:27">
      <c r="A13" t="s">
        <v>94</v>
      </c>
      <c r="B13" s="15">
        <v>12737.645759999999</v>
      </c>
      <c r="C13" s="20">
        <f t="shared" si="0"/>
        <v>0.41391668943184029</v>
      </c>
      <c r="E13" s="15">
        <v>13664.514816000001</v>
      </c>
      <c r="F13" s="20">
        <f t="shared" si="1"/>
        <v>0.44403580079864408</v>
      </c>
      <c r="H13" s="15">
        <v>4371.2923559999999</v>
      </c>
      <c r="I13" s="20">
        <f t="shared" si="2"/>
        <v>0.14204750976951563</v>
      </c>
      <c r="K13" s="15">
        <f t="shared" si="3"/>
        <v>30773.452932</v>
      </c>
      <c r="L13" s="14"/>
    </row>
    <row r="14" spans="1:27">
      <c r="A14" t="s">
        <v>95</v>
      </c>
      <c r="B14" s="15">
        <v>4429.0202399999998</v>
      </c>
      <c r="C14" s="20">
        <f t="shared" si="0"/>
        <v>0.37695336819349473</v>
      </c>
      <c r="E14" s="15">
        <v>4338.7793279999996</v>
      </c>
      <c r="F14" s="20">
        <f t="shared" si="1"/>
        <v>0.36927297526594899</v>
      </c>
      <c r="H14" s="15">
        <v>2981.7180480000002</v>
      </c>
      <c r="I14" s="20">
        <f t="shared" si="2"/>
        <v>0.25377365654055634</v>
      </c>
      <c r="K14" s="15">
        <f t="shared" si="3"/>
        <v>11749.517615999999</v>
      </c>
      <c r="L14" s="14"/>
    </row>
    <row r="15" spans="1:27">
      <c r="A15" t="s">
        <v>96</v>
      </c>
      <c r="B15" s="15">
        <v>1896.8468399999999</v>
      </c>
      <c r="C15" s="20">
        <f t="shared" si="0"/>
        <v>0.16505089657616698</v>
      </c>
      <c r="E15" s="15">
        <v>9290.3036159999992</v>
      </c>
      <c r="F15" s="20">
        <f t="shared" si="1"/>
        <v>0.80837994346744724</v>
      </c>
      <c r="H15" s="15">
        <v>305.34597600000001</v>
      </c>
      <c r="I15" s="20">
        <f t="shared" si="2"/>
        <v>2.6569159956385705E-2</v>
      </c>
      <c r="K15" s="15">
        <f t="shared" si="3"/>
        <v>11492.496432</v>
      </c>
      <c r="L15" s="14"/>
    </row>
    <row r="16" spans="1:27">
      <c r="A16" t="s">
        <v>97</v>
      </c>
      <c r="B16" s="15">
        <v>113949.7632</v>
      </c>
      <c r="C16" s="20">
        <f t="shared" si="0"/>
        <v>0.50398077044088996</v>
      </c>
      <c r="E16" s="15">
        <v>93204.781703999994</v>
      </c>
      <c r="F16" s="20">
        <f t="shared" si="1"/>
        <v>0.4122291821661011</v>
      </c>
      <c r="H16" s="15">
        <v>18944.881668000002</v>
      </c>
      <c r="I16" s="20">
        <f t="shared" si="2"/>
        <v>8.3790047393008826E-2</v>
      </c>
      <c r="K16" s="15">
        <f t="shared" si="3"/>
        <v>226099.42657200003</v>
      </c>
      <c r="L16" s="14"/>
    </row>
    <row r="17" spans="1:12">
      <c r="A17" t="s">
        <v>98</v>
      </c>
      <c r="B17" s="15">
        <v>55582.743552</v>
      </c>
      <c r="C17" s="20">
        <f t="shared" si="0"/>
        <v>0.41176996790735099</v>
      </c>
      <c r="E17" s="15">
        <v>46873.441511999998</v>
      </c>
      <c r="F17" s="20">
        <f t="shared" si="1"/>
        <v>0.34724942083951582</v>
      </c>
      <c r="H17" s="15">
        <v>32528.752848</v>
      </c>
      <c r="I17" s="20">
        <f t="shared" si="2"/>
        <v>0.24098061125313325</v>
      </c>
      <c r="K17" s="15">
        <f t="shared" si="3"/>
        <v>134984.93791199999</v>
      </c>
      <c r="L17" s="14"/>
    </row>
    <row r="18" spans="1:12">
      <c r="A18" t="s">
        <v>99</v>
      </c>
      <c r="B18" s="15">
        <v>3087.2580480000001</v>
      </c>
      <c r="C18" s="20">
        <f t="shared" si="0"/>
        <v>0.29708053550114571</v>
      </c>
      <c r="E18" s="15">
        <v>3500.443632</v>
      </c>
      <c r="F18" s="20">
        <f t="shared" si="1"/>
        <v>0.33684054021976439</v>
      </c>
      <c r="H18" s="15">
        <v>3804.2886360000002</v>
      </c>
      <c r="I18" s="20">
        <f t="shared" si="2"/>
        <v>0.36607892427909</v>
      </c>
      <c r="K18" s="15">
        <f t="shared" si="3"/>
        <v>10391.990315999999</v>
      </c>
      <c r="L18" s="14"/>
    </row>
    <row r="19" spans="1:12">
      <c r="A19" t="s">
        <v>100</v>
      </c>
      <c r="B19" s="15">
        <v>8537.8849800000007</v>
      </c>
      <c r="C19" s="20">
        <f t="shared" si="0"/>
        <v>0.35724223142804146</v>
      </c>
      <c r="E19" s="15">
        <v>6048.2912759999999</v>
      </c>
      <c r="F19" s="20">
        <f t="shared" si="1"/>
        <v>0.25307263764110771</v>
      </c>
      <c r="H19" s="15">
        <v>9313.2517200000002</v>
      </c>
      <c r="I19" s="20">
        <f t="shared" si="2"/>
        <v>0.38968513093085089</v>
      </c>
      <c r="K19" s="15">
        <f t="shared" si="3"/>
        <v>23899.427975999999</v>
      </c>
      <c r="L19" s="14"/>
    </row>
    <row r="20" spans="1:12">
      <c r="A20" t="s">
        <v>101</v>
      </c>
      <c r="B20" s="15">
        <v>46804.955220000003</v>
      </c>
      <c r="C20" s="20">
        <f t="shared" si="0"/>
        <v>0.32486431345956973</v>
      </c>
      <c r="E20" s="15">
        <v>51767.247528</v>
      </c>
      <c r="F20" s="20">
        <f t="shared" si="1"/>
        <v>0.35930664282933</v>
      </c>
      <c r="H20" s="15">
        <v>45503.195136000002</v>
      </c>
      <c r="I20" s="20">
        <f t="shared" si="2"/>
        <v>0.31582904371110027</v>
      </c>
      <c r="K20" s="15">
        <f t="shared" si="3"/>
        <v>144075.39788400001</v>
      </c>
      <c r="L20" s="14"/>
    </row>
    <row r="21" spans="1:12">
      <c r="A21" t="s">
        <v>102</v>
      </c>
      <c r="B21" s="15">
        <v>33978.247296000001</v>
      </c>
      <c r="C21" s="20">
        <f t="shared" si="0"/>
        <v>0.31767030638579147</v>
      </c>
      <c r="E21" s="15">
        <v>24571.275696000001</v>
      </c>
      <c r="F21" s="20">
        <f t="shared" si="1"/>
        <v>0.2297224047679752</v>
      </c>
      <c r="H21" s="15">
        <v>48411.205199999997</v>
      </c>
      <c r="I21" s="20">
        <f t="shared" si="2"/>
        <v>0.45260728884623336</v>
      </c>
      <c r="K21" s="15">
        <f t="shared" si="3"/>
        <v>106960.728192</v>
      </c>
      <c r="L21" s="14"/>
    </row>
    <row r="22" spans="1:12">
      <c r="A22" t="s">
        <v>103</v>
      </c>
      <c r="B22" s="15">
        <v>14066.101919999999</v>
      </c>
      <c r="C22" s="20">
        <f t="shared" si="0"/>
        <v>0.30927567977866943</v>
      </c>
      <c r="E22" s="15">
        <v>12177.621168</v>
      </c>
      <c r="F22" s="20">
        <f t="shared" si="1"/>
        <v>0.26775307659794878</v>
      </c>
      <c r="H22" s="15">
        <v>19237.065864</v>
      </c>
      <c r="I22" s="20">
        <f t="shared" si="2"/>
        <v>0.42297124362338168</v>
      </c>
      <c r="K22" s="15">
        <f t="shared" si="3"/>
        <v>45480.788952000003</v>
      </c>
      <c r="L22" s="14"/>
    </row>
    <row r="23" spans="1:12">
      <c r="A23" t="s">
        <v>104</v>
      </c>
      <c r="B23" s="15">
        <v>13396.841855999999</v>
      </c>
      <c r="C23" s="20">
        <f t="shared" si="0"/>
        <v>0.33897758519603544</v>
      </c>
      <c r="E23" s="15">
        <v>15358.828608</v>
      </c>
      <c r="F23" s="20">
        <f t="shared" si="1"/>
        <v>0.38862133993526982</v>
      </c>
      <c r="H23" s="15">
        <v>10765.650240000001</v>
      </c>
      <c r="I23" s="20">
        <f t="shared" si="2"/>
        <v>0.2724010748686948</v>
      </c>
      <c r="K23" s="15">
        <f t="shared" si="3"/>
        <v>39521.320703999998</v>
      </c>
      <c r="L23" s="14"/>
    </row>
    <row r="24" spans="1:12">
      <c r="A24" t="s">
        <v>105</v>
      </c>
      <c r="B24" s="15">
        <v>27556.147944</v>
      </c>
      <c r="C24" s="20">
        <f t="shared" si="0"/>
        <v>0.29496301552420434</v>
      </c>
      <c r="E24" s="15">
        <v>19668.455807999999</v>
      </c>
      <c r="F24" s="20">
        <f t="shared" si="1"/>
        <v>0.21053258414862827</v>
      </c>
      <c r="H24" s="15">
        <v>46197.779712000003</v>
      </c>
      <c r="I24" s="20">
        <f t="shared" si="2"/>
        <v>0.49450440032716741</v>
      </c>
      <c r="K24" s="15">
        <f t="shared" si="3"/>
        <v>93422.383463999999</v>
      </c>
      <c r="L24" s="14"/>
    </row>
    <row r="25" spans="1:12">
      <c r="A25" t="s">
        <v>106</v>
      </c>
      <c r="B25" s="15">
        <v>28843.465823999999</v>
      </c>
      <c r="C25" s="20">
        <f t="shared" si="0"/>
        <v>0.36643749929109726</v>
      </c>
      <c r="E25" s="15">
        <v>22938.151320000001</v>
      </c>
      <c r="F25" s="20">
        <f t="shared" si="1"/>
        <v>0.29141431405471524</v>
      </c>
      <c r="H25" s="15">
        <v>26931.576455999999</v>
      </c>
      <c r="I25" s="20">
        <f t="shared" si="2"/>
        <v>0.3421481866541875</v>
      </c>
      <c r="K25" s="15">
        <f t="shared" si="3"/>
        <v>78713.193599999999</v>
      </c>
      <c r="L25" s="14"/>
    </row>
    <row r="26" spans="1:12">
      <c r="A26" t="s">
        <v>107</v>
      </c>
      <c r="B26" s="15">
        <v>4347.4407359999996</v>
      </c>
      <c r="C26" s="20">
        <f t="shared" si="0"/>
        <v>0.37252279269812494</v>
      </c>
      <c r="E26" s="15">
        <v>4148.2869479999999</v>
      </c>
      <c r="F26" s="20">
        <f t="shared" si="1"/>
        <v>0.35545773539491016</v>
      </c>
      <c r="H26" s="15">
        <v>3174.5400719999998</v>
      </c>
      <c r="I26" s="20">
        <f t="shared" si="2"/>
        <v>0.27201947190696485</v>
      </c>
      <c r="K26" s="15">
        <f t="shared" si="3"/>
        <v>11670.267755999999</v>
      </c>
      <c r="L26" s="14"/>
    </row>
    <row r="27" spans="1:12">
      <c r="A27" t="s">
        <v>108</v>
      </c>
      <c r="B27" s="15">
        <v>27136.579320000001</v>
      </c>
      <c r="C27" s="20">
        <f t="shared" si="0"/>
        <v>0.43218661339962133</v>
      </c>
      <c r="E27" s="15">
        <v>30002.481648000001</v>
      </c>
      <c r="F27" s="20">
        <f t="shared" si="1"/>
        <v>0.47782997201407806</v>
      </c>
      <c r="H27" s="15">
        <v>5649.971544</v>
      </c>
      <c r="I27" s="20">
        <f t="shared" si="2"/>
        <v>8.9983414586300534E-2</v>
      </c>
      <c r="K27" s="15">
        <f t="shared" si="3"/>
        <v>62789.032512000005</v>
      </c>
      <c r="L27" s="14"/>
    </row>
    <row r="28" spans="1:12">
      <c r="A28" t="s">
        <v>109</v>
      </c>
      <c r="B28" s="15">
        <v>19634.075064000001</v>
      </c>
      <c r="C28" s="20">
        <f t="shared" si="0"/>
        <v>0.35345211593646964</v>
      </c>
      <c r="E28" s="15">
        <v>26583.890520000001</v>
      </c>
      <c r="F28" s="20">
        <f t="shared" si="1"/>
        <v>0.47856251560052893</v>
      </c>
      <c r="H28" s="15">
        <v>9331.4969280000005</v>
      </c>
      <c r="I28" s="20">
        <f t="shared" si="2"/>
        <v>0.16798536846300133</v>
      </c>
      <c r="K28" s="15">
        <f t="shared" si="3"/>
        <v>55549.462512000006</v>
      </c>
      <c r="L28" s="14"/>
    </row>
    <row r="29" spans="1:12">
      <c r="A29" t="s">
        <v>110</v>
      </c>
      <c r="B29" s="15">
        <v>34288.181495999997</v>
      </c>
      <c r="C29" s="20">
        <f t="shared" si="0"/>
        <v>0.32417894725938773</v>
      </c>
      <c r="E29" s="15">
        <v>38976.678432000001</v>
      </c>
      <c r="F29" s="20">
        <f t="shared" si="1"/>
        <v>0.36850652412778062</v>
      </c>
      <c r="H29" s="15">
        <v>32504.44368</v>
      </c>
      <c r="I29" s="20">
        <f t="shared" si="2"/>
        <v>0.30731452861283176</v>
      </c>
      <c r="K29" s="15">
        <f t="shared" si="3"/>
        <v>105769.30360799999</v>
      </c>
      <c r="L29" s="14"/>
    </row>
    <row r="30" spans="1:12">
      <c r="A30" t="s">
        <v>111</v>
      </c>
      <c r="B30" s="15">
        <v>22351.649399999998</v>
      </c>
      <c r="C30" s="20">
        <f t="shared" si="0"/>
        <v>0.32504111350618742</v>
      </c>
      <c r="E30" s="15">
        <v>22603.542359999999</v>
      </c>
      <c r="F30" s="20">
        <f t="shared" si="1"/>
        <v>0.32870417956174081</v>
      </c>
      <c r="H30" s="15">
        <v>23810.415024000002</v>
      </c>
      <c r="I30" s="20">
        <f t="shared" si="2"/>
        <v>0.34625470693207167</v>
      </c>
      <c r="K30" s="15">
        <f t="shared" si="3"/>
        <v>68765.606784000003</v>
      </c>
      <c r="L30" s="14"/>
    </row>
    <row r="31" spans="1:12">
      <c r="A31" t="s">
        <v>112</v>
      </c>
      <c r="B31" s="15">
        <v>18293.762976000002</v>
      </c>
      <c r="C31" s="20">
        <f t="shared" si="0"/>
        <v>0.38335185262778121</v>
      </c>
      <c r="E31" s="15">
        <v>13231.888488000001</v>
      </c>
      <c r="F31" s="20">
        <f t="shared" si="1"/>
        <v>0.27727859884779843</v>
      </c>
      <c r="H31" s="15">
        <v>16194.903036</v>
      </c>
      <c r="I31" s="20">
        <f t="shared" si="2"/>
        <v>0.33936954852442042</v>
      </c>
      <c r="K31" s="15">
        <f t="shared" si="3"/>
        <v>47720.554499999998</v>
      </c>
      <c r="L31" s="14"/>
    </row>
    <row r="32" spans="1:12">
      <c r="A32" t="s">
        <v>113</v>
      </c>
      <c r="B32" s="15">
        <v>35400.565296000001</v>
      </c>
      <c r="C32" s="20">
        <f t="shared" si="0"/>
        <v>0.41960506095441796</v>
      </c>
      <c r="E32" s="15">
        <v>31115.660400000001</v>
      </c>
      <c r="F32" s="20">
        <f t="shared" si="1"/>
        <v>0.36881582171384797</v>
      </c>
      <c r="H32" s="15">
        <v>17850.166872000002</v>
      </c>
      <c r="I32" s="20">
        <f t="shared" si="2"/>
        <v>0.21157911733173396</v>
      </c>
      <c r="K32" s="15">
        <f t="shared" si="3"/>
        <v>84366.39256800001</v>
      </c>
      <c r="L32" s="14"/>
    </row>
    <row r="33" spans="1:12">
      <c r="A33" t="s">
        <v>114</v>
      </c>
      <c r="B33" s="15">
        <v>4669.5456000000004</v>
      </c>
      <c r="C33" s="20">
        <f t="shared" si="0"/>
        <v>0.3046809089112183</v>
      </c>
      <c r="E33" s="15">
        <v>4825.0347119999997</v>
      </c>
      <c r="F33" s="20">
        <f t="shared" si="1"/>
        <v>0.31482634232768558</v>
      </c>
      <c r="H33" s="15">
        <v>5831.4393479999999</v>
      </c>
      <c r="I33" s="20">
        <f t="shared" si="2"/>
        <v>0.38049274876109612</v>
      </c>
      <c r="K33" s="15">
        <f t="shared" si="3"/>
        <v>15326.01966</v>
      </c>
      <c r="L33" s="14"/>
    </row>
    <row r="34" spans="1:12">
      <c r="A34" t="s">
        <v>115</v>
      </c>
      <c r="B34" s="15">
        <v>9753.8712479999995</v>
      </c>
      <c r="C34" s="20">
        <f t="shared" si="0"/>
        <v>0.33848170511120579</v>
      </c>
      <c r="E34" s="15">
        <v>9438.6432960000002</v>
      </c>
      <c r="F34" s="20">
        <f t="shared" si="1"/>
        <v>0.32754257212710464</v>
      </c>
      <c r="H34" s="15">
        <v>9624.0244320000002</v>
      </c>
      <c r="I34" s="20">
        <f t="shared" si="2"/>
        <v>0.33397572276168969</v>
      </c>
      <c r="K34" s="15">
        <f t="shared" si="3"/>
        <v>28816.538975999996</v>
      </c>
      <c r="L34" s="14"/>
    </row>
    <row r="35" spans="1:12">
      <c r="A35" t="s">
        <v>116</v>
      </c>
      <c r="B35" s="15">
        <v>12061.446276000001</v>
      </c>
      <c r="C35" s="20">
        <f t="shared" si="0"/>
        <v>0.34280449889211662</v>
      </c>
      <c r="E35" s="15">
        <v>9303.3943199999994</v>
      </c>
      <c r="F35" s="20">
        <f t="shared" si="1"/>
        <v>0.26441650154421031</v>
      </c>
      <c r="H35" s="15">
        <v>13819.780128</v>
      </c>
      <c r="I35" s="20">
        <f t="shared" si="2"/>
        <v>0.39277899956367313</v>
      </c>
      <c r="K35" s="15">
        <f t="shared" si="3"/>
        <v>35184.620724</v>
      </c>
      <c r="L35" s="14"/>
    </row>
    <row r="36" spans="1:12">
      <c r="A36" t="s">
        <v>117</v>
      </c>
      <c r="B36" s="15">
        <v>4392.1785600000003</v>
      </c>
      <c r="C36" s="20">
        <f t="shared" si="0"/>
        <v>0.4002016387558055</v>
      </c>
      <c r="E36" s="15">
        <v>4517.5067280000003</v>
      </c>
      <c r="F36" s="20">
        <f t="shared" si="1"/>
        <v>0.41162115131220373</v>
      </c>
      <c r="H36" s="15">
        <v>2065.2286920000001</v>
      </c>
      <c r="I36" s="20">
        <f t="shared" si="2"/>
        <v>0.18817720993199072</v>
      </c>
      <c r="K36" s="15">
        <f t="shared" si="3"/>
        <v>10974.913980000001</v>
      </c>
      <c r="L36" s="14"/>
    </row>
    <row r="37" spans="1:12">
      <c r="A37" t="s">
        <v>118</v>
      </c>
      <c r="B37" s="15">
        <v>29092.464791999999</v>
      </c>
      <c r="C37" s="20">
        <f t="shared" si="0"/>
        <v>0.36275960922010303</v>
      </c>
      <c r="E37" s="15">
        <v>40567.958676000002</v>
      </c>
      <c r="F37" s="20">
        <f t="shared" si="1"/>
        <v>0.50584977730074798</v>
      </c>
      <c r="H37" s="15">
        <v>10537.217208</v>
      </c>
      <c r="I37" s="20">
        <f t="shared" si="2"/>
        <v>0.1313906134791491</v>
      </c>
      <c r="K37" s="15">
        <f t="shared" si="3"/>
        <v>80197.640675999995</v>
      </c>
      <c r="L37" s="14"/>
    </row>
    <row r="38" spans="1:12">
      <c r="A38" t="s">
        <v>119</v>
      </c>
      <c r="B38" s="15">
        <v>6380.6391359999998</v>
      </c>
      <c r="C38" s="20">
        <f t="shared" si="0"/>
        <v>0.28950610685969785</v>
      </c>
      <c r="E38" s="15">
        <v>8828.0066160000006</v>
      </c>
      <c r="F38" s="20">
        <f t="shared" si="1"/>
        <v>0.40054950174349052</v>
      </c>
      <c r="H38" s="15">
        <v>6831.0936000000002</v>
      </c>
      <c r="I38" s="20">
        <f t="shared" si="2"/>
        <v>0.30994439139681162</v>
      </c>
      <c r="K38" s="15">
        <f t="shared" si="3"/>
        <v>22039.739352000001</v>
      </c>
      <c r="L38" s="14"/>
    </row>
    <row r="39" spans="1:12">
      <c r="A39" t="s">
        <v>120</v>
      </c>
      <c r="B39" s="15">
        <v>48996.906047999997</v>
      </c>
      <c r="C39" s="20">
        <f t="shared" si="0"/>
        <v>0.34724344056494605</v>
      </c>
      <c r="E39" s="15">
        <v>77420.260259999995</v>
      </c>
      <c r="F39" s="20">
        <f t="shared" si="1"/>
        <v>0.54868112520776868</v>
      </c>
      <c r="H39" s="15">
        <v>14685.300504000001</v>
      </c>
      <c r="I39" s="20">
        <f t="shared" si="2"/>
        <v>0.10407543422728521</v>
      </c>
      <c r="K39" s="15">
        <f t="shared" si="3"/>
        <v>141102.466812</v>
      </c>
      <c r="L39" s="14"/>
    </row>
    <row r="40" spans="1:12">
      <c r="A40" t="s">
        <v>121</v>
      </c>
      <c r="B40" s="15">
        <v>55728.019200000002</v>
      </c>
      <c r="C40" s="20">
        <f t="shared" si="0"/>
        <v>0.42854762272491265</v>
      </c>
      <c r="E40" s="15">
        <v>46538.561880000001</v>
      </c>
      <c r="F40" s="20">
        <f t="shared" si="1"/>
        <v>0.357880835260519</v>
      </c>
      <c r="H40" s="15">
        <v>27772.687008000001</v>
      </c>
      <c r="I40" s="20">
        <f t="shared" si="2"/>
        <v>0.21357154201456827</v>
      </c>
      <c r="K40" s="15">
        <f t="shared" si="3"/>
        <v>130039.26808800001</v>
      </c>
      <c r="L40" s="14"/>
    </row>
    <row r="41" spans="1:12">
      <c r="A41" t="s">
        <v>122</v>
      </c>
      <c r="B41" s="15">
        <v>4257.3585599999997</v>
      </c>
      <c r="C41" s="20">
        <f t="shared" si="0"/>
        <v>0.3429409788680437</v>
      </c>
      <c r="E41" s="15">
        <v>4459.9952400000002</v>
      </c>
      <c r="F41" s="20">
        <f t="shared" si="1"/>
        <v>0.35926387495828299</v>
      </c>
      <c r="H41" s="15">
        <v>3696.9064440000002</v>
      </c>
      <c r="I41" s="20">
        <f t="shared" si="2"/>
        <v>0.2977951461736732</v>
      </c>
      <c r="K41" s="15">
        <f t="shared" si="3"/>
        <v>12414.260244000001</v>
      </c>
      <c r="L41" s="14"/>
    </row>
    <row r="42" spans="1:12">
      <c r="A42" t="s">
        <v>123</v>
      </c>
      <c r="B42" s="15">
        <v>53419.449719999997</v>
      </c>
      <c r="C42" s="20">
        <f t="shared" si="0"/>
        <v>0.33523054944396946</v>
      </c>
      <c r="E42" s="15">
        <v>47311.332047999997</v>
      </c>
      <c r="F42" s="20">
        <f t="shared" si="1"/>
        <v>0.29689942372130301</v>
      </c>
      <c r="H42" s="15">
        <v>58620.595392000003</v>
      </c>
      <c r="I42" s="20">
        <f t="shared" si="2"/>
        <v>0.36787002683472769</v>
      </c>
      <c r="K42" s="15">
        <f t="shared" si="3"/>
        <v>159351.37715999997</v>
      </c>
      <c r="L42" s="14"/>
    </row>
    <row r="43" spans="1:12">
      <c r="A43" t="s">
        <v>124</v>
      </c>
      <c r="B43" s="15">
        <v>21853.0857</v>
      </c>
      <c r="C43" s="20">
        <f t="shared" si="0"/>
        <v>0.38834605728659544</v>
      </c>
      <c r="E43" s="15">
        <v>19023.74166</v>
      </c>
      <c r="F43" s="20">
        <f t="shared" si="1"/>
        <v>0.33806644836887961</v>
      </c>
      <c r="H43" s="15">
        <v>15395.369280000001</v>
      </c>
      <c r="I43" s="20">
        <f t="shared" si="2"/>
        <v>0.27358749434452506</v>
      </c>
      <c r="K43" s="15">
        <f t="shared" si="3"/>
        <v>56272.196639999995</v>
      </c>
      <c r="L43" s="14"/>
    </row>
    <row r="44" spans="1:12">
      <c r="A44" t="s">
        <v>125</v>
      </c>
      <c r="B44" s="15">
        <v>19903.554575999999</v>
      </c>
      <c r="C44" s="20">
        <f t="shared" si="0"/>
        <v>0.40484646518805745</v>
      </c>
      <c r="E44" s="15">
        <v>16314.497100000001</v>
      </c>
      <c r="F44" s="20">
        <f t="shared" si="1"/>
        <v>0.33184356377328</v>
      </c>
      <c r="H44" s="15">
        <v>12945.165215999999</v>
      </c>
      <c r="I44" s="20">
        <f t="shared" si="2"/>
        <v>0.26330997103866238</v>
      </c>
      <c r="K44" s="15">
        <f t="shared" si="3"/>
        <v>49163.216892000004</v>
      </c>
      <c r="L44" s="14"/>
    </row>
    <row r="45" spans="1:12">
      <c r="A45" t="s">
        <v>126</v>
      </c>
      <c r="B45" s="15">
        <v>54053.883071999997</v>
      </c>
      <c r="C45" s="20">
        <f t="shared" si="0"/>
        <v>0.36148304599510422</v>
      </c>
      <c r="E45" s="15">
        <v>47349.000696000003</v>
      </c>
      <c r="F45" s="20">
        <f t="shared" si="1"/>
        <v>0.3166444300331947</v>
      </c>
      <c r="H45" s="15">
        <v>48130.776720000002</v>
      </c>
      <c r="I45" s="20">
        <f t="shared" si="2"/>
        <v>0.32187252397170119</v>
      </c>
      <c r="K45" s="15">
        <f t="shared" si="3"/>
        <v>149533.66048799999</v>
      </c>
      <c r="L45" s="14"/>
    </row>
    <row r="46" spans="1:12">
      <c r="A46" t="s">
        <v>127</v>
      </c>
      <c r="B46" s="15">
        <v>3040.3143359999999</v>
      </c>
      <c r="C46" s="20">
        <f t="shared" si="0"/>
        <v>0.38897031174573143</v>
      </c>
      <c r="E46" s="15">
        <v>3700.5299519999999</v>
      </c>
      <c r="F46" s="20">
        <f t="shared" si="1"/>
        <v>0.47343666804781881</v>
      </c>
      <c r="H46" s="15">
        <v>1075.4703360000001</v>
      </c>
      <c r="I46" s="20">
        <f t="shared" si="2"/>
        <v>0.13759302020644967</v>
      </c>
      <c r="K46" s="15">
        <f t="shared" si="3"/>
        <v>7816.3146240000005</v>
      </c>
      <c r="L46" s="14"/>
    </row>
    <row r="47" spans="1:12">
      <c r="A47" t="s">
        <v>128</v>
      </c>
      <c r="B47" s="15">
        <v>29738.164848</v>
      </c>
      <c r="C47" s="20">
        <f t="shared" si="0"/>
        <v>0.36867581456048837</v>
      </c>
      <c r="E47" s="15">
        <v>21676.862076000001</v>
      </c>
      <c r="F47" s="20">
        <f t="shared" si="1"/>
        <v>0.26873664948165527</v>
      </c>
      <c r="H47" s="15">
        <v>29247.071520000001</v>
      </c>
      <c r="I47" s="20">
        <f t="shared" si="2"/>
        <v>0.36258753595785637</v>
      </c>
      <c r="K47" s="15">
        <f t="shared" si="3"/>
        <v>80662.098444000003</v>
      </c>
      <c r="L47" s="14"/>
    </row>
    <row r="48" spans="1:12">
      <c r="A48" t="s">
        <v>129</v>
      </c>
      <c r="B48" s="15">
        <v>4405.8260399999999</v>
      </c>
      <c r="C48" s="20">
        <f t="shared" si="0"/>
        <v>0.40146192246763429</v>
      </c>
      <c r="E48" s="15">
        <v>4240.5366240000003</v>
      </c>
      <c r="F48" s="20">
        <f t="shared" si="1"/>
        <v>0.38640063631868948</v>
      </c>
      <c r="H48" s="15">
        <v>2328.092928</v>
      </c>
      <c r="I48" s="20">
        <f t="shared" si="2"/>
        <v>0.2121374412136762</v>
      </c>
      <c r="K48" s="15">
        <f t="shared" si="3"/>
        <v>10974.455592</v>
      </c>
      <c r="L48" s="14"/>
    </row>
    <row r="49" spans="1:12">
      <c r="A49" t="s">
        <v>130</v>
      </c>
      <c r="B49" s="15">
        <v>41957.080199999997</v>
      </c>
      <c r="C49" s="20">
        <f t="shared" si="0"/>
        <v>0.40275148109462727</v>
      </c>
      <c r="E49" s="15">
        <v>29415.249071999999</v>
      </c>
      <c r="F49" s="20">
        <f t="shared" si="1"/>
        <v>0.28236080952352255</v>
      </c>
      <c r="H49" s="15">
        <v>32803.774775999998</v>
      </c>
      <c r="I49" s="20">
        <f t="shared" si="2"/>
        <v>0.31488770938185007</v>
      </c>
      <c r="K49" s="15">
        <f t="shared" si="3"/>
        <v>104176.10404800001</v>
      </c>
      <c r="L49" s="14"/>
    </row>
    <row r="50" spans="1:12">
      <c r="A50" t="s">
        <v>0</v>
      </c>
      <c r="B50" s="15">
        <v>127709.12411999999</v>
      </c>
      <c r="C50" s="20">
        <f t="shared" si="0"/>
        <v>0.36804512997437439</v>
      </c>
      <c r="E50" s="15">
        <v>113476.926576</v>
      </c>
      <c r="F50" s="20">
        <f t="shared" si="1"/>
        <v>0.32702933700737735</v>
      </c>
      <c r="H50" s="15">
        <v>105807.058896</v>
      </c>
      <c r="I50" s="20">
        <f t="shared" si="2"/>
        <v>0.30492553301824815</v>
      </c>
      <c r="K50" s="15">
        <f t="shared" si="3"/>
        <v>346993.10959200002</v>
      </c>
      <c r="L50" s="14"/>
    </row>
    <row r="51" spans="1:12">
      <c r="A51" t="s">
        <v>1</v>
      </c>
      <c r="B51" s="15">
        <v>8789.5463039999995</v>
      </c>
      <c r="C51" s="20">
        <f t="shared" si="0"/>
        <v>0.31210997906318699</v>
      </c>
      <c r="E51" s="15">
        <v>10286.029871999999</v>
      </c>
      <c r="F51" s="20">
        <f t="shared" si="1"/>
        <v>0.36524895107865124</v>
      </c>
      <c r="H51" s="15">
        <v>9086.1196799999998</v>
      </c>
      <c r="I51" s="20">
        <f t="shared" si="2"/>
        <v>0.32264106985816177</v>
      </c>
      <c r="K51" s="15">
        <f t="shared" si="3"/>
        <v>28161.695855999998</v>
      </c>
      <c r="L51" s="14"/>
    </row>
    <row r="52" spans="1:12">
      <c r="A52" t="s">
        <v>2</v>
      </c>
      <c r="B52" s="15">
        <v>2134.6451280000001</v>
      </c>
      <c r="C52" s="20">
        <f t="shared" si="0"/>
        <v>0.37175035971024117</v>
      </c>
      <c r="E52" s="15">
        <v>2042.7101640000001</v>
      </c>
      <c r="F52" s="20">
        <f t="shared" si="1"/>
        <v>0.35573980344088635</v>
      </c>
      <c r="H52" s="15">
        <v>1564.7914800000001</v>
      </c>
      <c r="I52" s="20">
        <f t="shared" si="2"/>
        <v>0.27250983684887253</v>
      </c>
      <c r="K52" s="15">
        <f t="shared" si="3"/>
        <v>5742.1467720000001</v>
      </c>
      <c r="L52" s="14"/>
    </row>
    <row r="53" spans="1:12">
      <c r="A53" t="s">
        <v>3</v>
      </c>
      <c r="B53" s="15">
        <v>44610.813432000003</v>
      </c>
      <c r="C53" s="20">
        <f t="shared" si="0"/>
        <v>0.4058238564576338</v>
      </c>
      <c r="E53" s="15">
        <v>46878.014303999997</v>
      </c>
      <c r="F53" s="20">
        <f t="shared" si="1"/>
        <v>0.42644854653735237</v>
      </c>
      <c r="H53" s="15">
        <v>18437.714832000001</v>
      </c>
      <c r="I53" s="20">
        <f t="shared" si="2"/>
        <v>0.16772759700501383</v>
      </c>
      <c r="K53" s="15">
        <f t="shared" si="3"/>
        <v>109926.542568</v>
      </c>
      <c r="L53" s="14"/>
    </row>
    <row r="54" spans="1:12">
      <c r="A54" t="s">
        <v>4</v>
      </c>
      <c r="B54" s="15">
        <v>36348.698016000002</v>
      </c>
      <c r="C54" s="20">
        <f t="shared" si="0"/>
        <v>0.41615875877703284</v>
      </c>
      <c r="E54" s="15">
        <v>29877.428159999999</v>
      </c>
      <c r="F54" s="20">
        <f t="shared" si="1"/>
        <v>0.34206874240839297</v>
      </c>
      <c r="H54" s="15">
        <v>21117.21876</v>
      </c>
      <c r="I54" s="20">
        <f t="shared" si="2"/>
        <v>0.2417724988145741</v>
      </c>
      <c r="K54" s="15">
        <f t="shared" si="3"/>
        <v>87343.344936000009</v>
      </c>
      <c r="L54" s="14"/>
    </row>
    <row r="55" spans="1:12">
      <c r="A55" t="s">
        <v>5</v>
      </c>
      <c r="B55" s="15">
        <v>11762.913</v>
      </c>
      <c r="C55" s="20">
        <f t="shared" si="0"/>
        <v>0.3437797522599465</v>
      </c>
      <c r="E55" s="15">
        <v>7715.2849919999999</v>
      </c>
      <c r="F55" s="20">
        <f t="shared" si="1"/>
        <v>0.2254848576338738</v>
      </c>
      <c r="H55" s="15">
        <v>14738.22378</v>
      </c>
      <c r="I55" s="20">
        <f t="shared" si="2"/>
        <v>0.43073539010617967</v>
      </c>
      <c r="K55" s="15">
        <f t="shared" si="3"/>
        <v>34216.421772000002</v>
      </c>
      <c r="L55" s="14"/>
    </row>
    <row r="56" spans="1:12">
      <c r="A56" t="s">
        <v>6</v>
      </c>
      <c r="B56" s="15">
        <v>21979.69152</v>
      </c>
      <c r="C56" s="20">
        <f t="shared" si="0"/>
        <v>0.31342929881102877</v>
      </c>
      <c r="E56" s="15">
        <v>23474.490468</v>
      </c>
      <c r="F56" s="20">
        <f t="shared" si="1"/>
        <v>0.334745056846522</v>
      </c>
      <c r="H56" s="15">
        <v>24672.291840000002</v>
      </c>
      <c r="I56" s="20">
        <f t="shared" si="2"/>
        <v>0.35182564434244923</v>
      </c>
      <c r="K56" s="15">
        <f t="shared" si="3"/>
        <v>70126.473828000002</v>
      </c>
      <c r="L56" s="14"/>
    </row>
    <row r="57" spans="1:12">
      <c r="A57" t="s">
        <v>7</v>
      </c>
      <c r="B57" s="15">
        <v>2720.1054720000002</v>
      </c>
      <c r="C57" s="20">
        <f t="shared" si="0"/>
        <v>0.16296497828228859</v>
      </c>
      <c r="E57" s="15">
        <v>4411.0272000000004</v>
      </c>
      <c r="F57" s="20">
        <f t="shared" si="1"/>
        <v>0.26427024953633277</v>
      </c>
      <c r="H57" s="15">
        <v>9560.2172159999991</v>
      </c>
      <c r="I57" s="20">
        <f t="shared" si="2"/>
        <v>0.57276477218137856</v>
      </c>
      <c r="K57" s="15">
        <f t="shared" si="3"/>
        <v>16691.349888000001</v>
      </c>
      <c r="L57" s="14"/>
    </row>
    <row r="58" spans="1:12">
      <c r="L58" s="14"/>
    </row>
    <row r="59" spans="1:12">
      <c r="L59" s="14"/>
    </row>
    <row r="60" spans="1:12">
      <c r="L60" s="14"/>
    </row>
    <row r="61" spans="1:12">
      <c r="L61" s="14"/>
    </row>
    <row r="62" spans="1:12">
      <c r="L62" s="14"/>
    </row>
    <row r="63" spans="1:12">
      <c r="L63" s="14"/>
    </row>
    <row r="64" spans="1:12">
      <c r="L64" s="14"/>
    </row>
    <row r="65" spans="12:12">
      <c r="L65" s="14"/>
    </row>
  </sheetData>
  <sortState ref="A7:I57">
    <sortCondition ref="A7:A57"/>
  </sortState>
  <hyperlinks>
    <hyperlink ref="A3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AH58"/>
  <sheetViews>
    <sheetView showGridLines="0" tabSelected="1" workbookViewId="0">
      <selection activeCell="C5" sqref="C5"/>
    </sheetView>
  </sheetViews>
  <sheetFormatPr baseColWidth="10" defaultColWidth="8.83203125" defaultRowHeight="12" x14ac:dyDescent="0"/>
  <cols>
    <col min="1" max="1" width="18" bestFit="1" customWidth="1"/>
    <col min="2" max="3" width="8.5" customWidth="1"/>
    <col min="4" max="4" width="1.6640625" customWidth="1"/>
    <col min="5" max="6" width="11.6640625" customWidth="1"/>
    <col min="7" max="7" width="1.6640625" customWidth="1"/>
    <col min="8" max="9" width="5.83203125" customWidth="1"/>
    <col min="10" max="10" width="1.6640625" customWidth="1"/>
    <col min="11" max="12" width="7.1640625" customWidth="1"/>
    <col min="13" max="13" width="1.6640625" customWidth="1"/>
    <col min="14" max="15" width="7.1640625" customWidth="1"/>
    <col min="16" max="16" width="1.6640625" customWidth="1"/>
    <col min="17" max="18" width="8.1640625" customWidth="1"/>
    <col min="19" max="19" width="1.6640625" customWidth="1"/>
    <col min="20" max="21" width="10.5" customWidth="1"/>
    <col min="22" max="22" width="1.6640625" customWidth="1"/>
    <col min="23" max="24" width="8.1640625" customWidth="1"/>
    <col min="25" max="25" width="1.6640625" customWidth="1"/>
    <col min="26" max="27" width="8" customWidth="1"/>
    <col min="28" max="28" width="1.6640625" customWidth="1"/>
    <col min="29" max="30" width="6.1640625" customWidth="1"/>
    <col min="31" max="31" width="1.6640625" customWidth="1"/>
    <col min="32" max="32" width="11.6640625" customWidth="1"/>
    <col min="33" max="33" width="16.5" customWidth="1"/>
    <col min="34" max="34" width="8.5" customWidth="1"/>
    <col min="36" max="36" width="12" bestFit="1" customWidth="1"/>
    <col min="38" max="38" width="12" bestFit="1" customWidth="1"/>
    <col min="40" max="40" width="12" bestFit="1" customWidth="1"/>
    <col min="42" max="42" width="9" customWidth="1"/>
    <col min="44" max="44" width="12" bestFit="1" customWidth="1"/>
  </cols>
  <sheetData>
    <row r="1" spans="1:34" ht="15">
      <c r="A1" s="1" t="s">
        <v>145</v>
      </c>
    </row>
    <row r="2" spans="1:34">
      <c r="A2" s="2" t="s">
        <v>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9"/>
      <c r="AE2" s="19"/>
    </row>
    <row r="3" spans="1:34" ht="14">
      <c r="A3" s="13" t="s">
        <v>146</v>
      </c>
    </row>
    <row r="5" spans="1:34">
      <c r="B5" s="18"/>
      <c r="C5" s="18"/>
      <c r="D5" s="18"/>
      <c r="E5" s="17"/>
      <c r="F5" s="17"/>
      <c r="G5" s="17"/>
      <c r="H5" s="17"/>
      <c r="I5" s="17"/>
      <c r="J5" s="17"/>
    </row>
    <row r="6" spans="1:34">
      <c r="B6" s="26" t="s">
        <v>148</v>
      </c>
      <c r="C6" s="26"/>
      <c r="E6" s="26" t="s">
        <v>149</v>
      </c>
      <c r="F6" s="26"/>
      <c r="H6" s="26" t="s">
        <v>150</v>
      </c>
      <c r="I6" s="26"/>
      <c r="K6" s="26" t="s">
        <v>151</v>
      </c>
      <c r="L6" s="26"/>
      <c r="N6" s="26" t="s">
        <v>152</v>
      </c>
      <c r="O6" s="26"/>
      <c r="Q6" s="26" t="s">
        <v>153</v>
      </c>
      <c r="R6" s="26"/>
      <c r="T6" s="26" t="s">
        <v>154</v>
      </c>
      <c r="U6" s="26"/>
      <c r="W6" s="26" t="s">
        <v>155</v>
      </c>
      <c r="X6" s="26"/>
      <c r="Z6" s="26" t="s">
        <v>156</v>
      </c>
      <c r="AA6" s="26"/>
      <c r="AC6" s="26" t="s">
        <v>157</v>
      </c>
      <c r="AD6" s="26"/>
    </row>
    <row r="7" spans="1:34">
      <c r="A7" s="16" t="s">
        <v>147</v>
      </c>
      <c r="B7" s="17" t="s">
        <v>161</v>
      </c>
      <c r="C7" s="17" t="s">
        <v>162</v>
      </c>
      <c r="D7" s="17"/>
      <c r="E7" s="17" t="s">
        <v>161</v>
      </c>
      <c r="F7" s="17" t="s">
        <v>162</v>
      </c>
      <c r="G7" s="17"/>
      <c r="H7" s="17" t="s">
        <v>161</v>
      </c>
      <c r="I7" s="17" t="s">
        <v>162</v>
      </c>
      <c r="J7" s="17"/>
      <c r="K7" s="17" t="s">
        <v>161</v>
      </c>
      <c r="L7" s="17" t="s">
        <v>162</v>
      </c>
      <c r="M7" s="17"/>
      <c r="N7" s="17" t="s">
        <v>161</v>
      </c>
      <c r="O7" s="17" t="s">
        <v>162</v>
      </c>
      <c r="P7" s="17"/>
      <c r="Q7" s="17" t="s">
        <v>161</v>
      </c>
      <c r="R7" s="17" t="s">
        <v>162</v>
      </c>
      <c r="S7" s="17"/>
      <c r="T7" s="17" t="s">
        <v>161</v>
      </c>
      <c r="U7" s="17" t="s">
        <v>162</v>
      </c>
      <c r="V7" s="17"/>
      <c r="W7" s="17" t="s">
        <v>161</v>
      </c>
      <c r="X7" s="17" t="s">
        <v>162</v>
      </c>
      <c r="Y7" s="17"/>
      <c r="Z7" s="17" t="s">
        <v>161</v>
      </c>
      <c r="AA7" s="17" t="s">
        <v>162</v>
      </c>
      <c r="AB7" s="17"/>
      <c r="AC7" s="17" t="s">
        <v>161</v>
      </c>
      <c r="AD7" s="17" t="s">
        <v>162</v>
      </c>
      <c r="AE7" s="17"/>
      <c r="AG7" s="17" t="s">
        <v>159</v>
      </c>
    </row>
    <row r="8" spans="1:34">
      <c r="A8" t="s">
        <v>31</v>
      </c>
      <c r="B8" s="22">
        <v>3291.1958979999995</v>
      </c>
      <c r="C8" s="24">
        <f>B8/$AG$8</f>
        <v>2.3021663696238547E-2</v>
      </c>
      <c r="D8" s="23"/>
      <c r="E8" s="22">
        <v>0</v>
      </c>
      <c r="F8" s="24">
        <f>E8/$AG$8</f>
        <v>0</v>
      </c>
      <c r="G8" s="23"/>
      <c r="H8" s="22">
        <v>0</v>
      </c>
      <c r="I8" s="24">
        <f>H8/$AG$8</f>
        <v>0</v>
      </c>
      <c r="J8" s="23"/>
      <c r="K8" s="22">
        <v>0</v>
      </c>
      <c r="L8" s="24">
        <f>K8/$AG$8</f>
        <v>0</v>
      </c>
      <c r="M8" s="23"/>
      <c r="N8" s="22">
        <v>11753.493366000001</v>
      </c>
      <c r="O8" s="24">
        <f>N8/$AG$8</f>
        <v>8.2214787546512319E-2</v>
      </c>
      <c r="P8" s="23"/>
      <c r="Q8" s="22">
        <v>55659.872114000005</v>
      </c>
      <c r="R8" s="24">
        <f>Q8/$AG$8</f>
        <v>0.38933655026819508</v>
      </c>
      <c r="S8" s="23"/>
      <c r="T8" s="22">
        <v>163.05421900000002</v>
      </c>
      <c r="U8" s="24">
        <f>T8/$AG$8</f>
        <v>1.1405517964919482E-3</v>
      </c>
      <c r="V8" s="23"/>
      <c r="W8" s="22">
        <v>32369.862924999998</v>
      </c>
      <c r="X8" s="24">
        <f>W8/$AG$8</f>
        <v>0.22642471650063131</v>
      </c>
      <c r="Y8" s="23"/>
      <c r="Z8" s="22">
        <v>39716.203999999998</v>
      </c>
      <c r="AA8" s="24">
        <f>Z8/$AG$8</f>
        <v>0.27781181069617517</v>
      </c>
      <c r="AB8" s="23"/>
      <c r="AC8" s="22">
        <v>7.1365319999999999</v>
      </c>
      <c r="AD8" s="24">
        <f>AC8/$AG$8</f>
        <v>4.9919495755717146E-5</v>
      </c>
      <c r="AE8" s="23"/>
      <c r="AG8" s="22">
        <v>142960.81905399999</v>
      </c>
      <c r="AH8" s="15"/>
    </row>
    <row r="9" spans="1:34">
      <c r="A9" t="s">
        <v>32</v>
      </c>
      <c r="B9" s="15">
        <v>4.2547449999999998</v>
      </c>
      <c r="C9" s="25">
        <f t="shared" ref="C9:C58" si="0">B9/$AG$8</f>
        <v>2.9761616001884215E-5</v>
      </c>
      <c r="D9" s="15"/>
      <c r="E9" s="15">
        <v>0</v>
      </c>
      <c r="F9" s="25">
        <f t="shared" ref="F9:F58" si="1">E9/$AG$8</f>
        <v>0</v>
      </c>
      <c r="G9" s="15"/>
      <c r="H9" s="15">
        <v>0</v>
      </c>
      <c r="I9" s="25">
        <f t="shared" ref="I9:I58" si="2">H9/$AG$8</f>
        <v>0</v>
      </c>
      <c r="J9" s="15"/>
      <c r="K9" s="15">
        <v>3.0624419999999999</v>
      </c>
      <c r="L9" s="25">
        <f t="shared" ref="L9:L58" si="3">K9/$AG$8</f>
        <v>2.1421547667849023E-5</v>
      </c>
      <c r="M9" s="15"/>
      <c r="N9" s="15">
        <v>1204.5503920000001</v>
      </c>
      <c r="O9" s="25">
        <f t="shared" ref="O9:O58" si="4">N9/$AG$8</f>
        <v>8.4257379047682317E-3</v>
      </c>
      <c r="P9" s="15"/>
      <c r="Q9" s="15">
        <v>566.82196899999997</v>
      </c>
      <c r="R9" s="25">
        <f t="shared" ref="R9:R58" si="5">Q9/$AG$8</f>
        <v>3.9648763399004914E-3</v>
      </c>
      <c r="S9" s="15"/>
      <c r="T9" s="15">
        <v>1191.8841809999999</v>
      </c>
      <c r="U9" s="25">
        <f t="shared" ref="U9:U58" si="6">T9/$AG$8</f>
        <v>8.3371387271486911E-3</v>
      </c>
      <c r="V9" s="15"/>
      <c r="W9" s="15">
        <v>3571.1008159999997</v>
      </c>
      <c r="X9" s="25">
        <f t="shared" ref="X9:X58" si="7">W9/$AG$8</f>
        <v>2.4979577199058314E-2</v>
      </c>
      <c r="Y9" s="15"/>
      <c r="Z9" s="15">
        <v>0</v>
      </c>
      <c r="AA9" s="25">
        <f t="shared" ref="AA9:AA58" si="8">Z9/$AG$8</f>
        <v>0</v>
      </c>
      <c r="AB9" s="15"/>
      <c r="AC9" s="15">
        <v>0</v>
      </c>
      <c r="AD9" s="25">
        <f t="shared" ref="AD9:AD58" si="9">AC9/$AG$8</f>
        <v>0</v>
      </c>
      <c r="AE9" s="15"/>
      <c r="AG9" s="15">
        <v>6541.6745449999999</v>
      </c>
    </row>
    <row r="10" spans="1:34">
      <c r="A10" t="s">
        <v>33</v>
      </c>
      <c r="B10" s="15">
        <v>159.645589</v>
      </c>
      <c r="C10" s="25">
        <f t="shared" si="0"/>
        <v>1.1167086902299974E-3</v>
      </c>
      <c r="D10" s="15"/>
      <c r="E10" s="15">
        <v>0</v>
      </c>
      <c r="F10" s="25">
        <f t="shared" si="1"/>
        <v>0</v>
      </c>
      <c r="G10" s="15"/>
      <c r="H10" s="15">
        <v>13.759444999999999</v>
      </c>
      <c r="I10" s="25">
        <f t="shared" si="2"/>
        <v>9.6246265872348578E-5</v>
      </c>
      <c r="J10" s="15"/>
      <c r="K10" s="15">
        <v>9.5549999999999997</v>
      </c>
      <c r="L10" s="25">
        <f t="shared" si="3"/>
        <v>6.683649452505465E-5</v>
      </c>
      <c r="M10" s="15"/>
      <c r="N10" s="15">
        <v>6348.4629919999998</v>
      </c>
      <c r="O10" s="25">
        <f t="shared" si="4"/>
        <v>4.4407013292236536E-2</v>
      </c>
      <c r="P10" s="15"/>
      <c r="Q10" s="15">
        <v>39783.825819999998</v>
      </c>
      <c r="R10" s="25">
        <f t="shared" si="5"/>
        <v>0.27828482015742101</v>
      </c>
      <c r="S10" s="15"/>
      <c r="T10" s="15">
        <v>67.337469999999996</v>
      </c>
      <c r="U10" s="25">
        <f t="shared" si="6"/>
        <v>4.7102045473427861E-4</v>
      </c>
      <c r="V10" s="15"/>
      <c r="W10" s="15">
        <v>34852.149546999994</v>
      </c>
      <c r="X10" s="25">
        <f t="shared" si="7"/>
        <v>0.24378812165195721</v>
      </c>
      <c r="Y10" s="15"/>
      <c r="Z10" s="15">
        <v>30661.850999999999</v>
      </c>
      <c r="AA10" s="25">
        <f t="shared" si="8"/>
        <v>0.21447730366190912</v>
      </c>
      <c r="AB10" s="15"/>
      <c r="AC10" s="15">
        <v>0.53392100000000009</v>
      </c>
      <c r="AD10" s="25">
        <f t="shared" si="9"/>
        <v>3.7347365770080286E-6</v>
      </c>
      <c r="AE10" s="15"/>
      <c r="AG10" s="15">
        <v>111897.12078399997</v>
      </c>
    </row>
    <row r="11" spans="1:34">
      <c r="A11" t="s">
        <v>34</v>
      </c>
      <c r="B11" s="15">
        <v>1478.3096880000003</v>
      </c>
      <c r="C11" s="25">
        <f t="shared" si="0"/>
        <v>1.034066325152771E-2</v>
      </c>
      <c r="D11" s="15"/>
      <c r="E11" s="15">
        <v>0</v>
      </c>
      <c r="F11" s="25">
        <f t="shared" si="1"/>
        <v>0</v>
      </c>
      <c r="G11" s="15"/>
      <c r="H11" s="15">
        <v>0</v>
      </c>
      <c r="I11" s="25">
        <f t="shared" si="2"/>
        <v>0</v>
      </c>
      <c r="J11" s="15"/>
      <c r="K11" s="15">
        <v>0</v>
      </c>
      <c r="L11" s="25">
        <f t="shared" si="3"/>
        <v>0</v>
      </c>
      <c r="M11" s="15"/>
      <c r="N11" s="15">
        <v>4195.1683540000004</v>
      </c>
      <c r="O11" s="25">
        <f t="shared" si="4"/>
        <v>2.9344881917718849E-2</v>
      </c>
      <c r="P11" s="15"/>
      <c r="Q11" s="15">
        <v>25075.250305000001</v>
      </c>
      <c r="R11" s="25">
        <f t="shared" si="5"/>
        <v>0.17539945889319808</v>
      </c>
      <c r="S11" s="15"/>
      <c r="T11" s="15">
        <v>87.673591999999985</v>
      </c>
      <c r="U11" s="25">
        <f t="shared" si="6"/>
        <v>6.1327007343797745E-4</v>
      </c>
      <c r="V11" s="15"/>
      <c r="W11" s="15">
        <v>11368.417102000001</v>
      </c>
      <c r="X11" s="25">
        <f t="shared" si="7"/>
        <v>7.9521208518719078E-2</v>
      </c>
      <c r="Y11" s="15"/>
      <c r="Z11" s="15">
        <v>15169.966</v>
      </c>
      <c r="AA11" s="25">
        <f t="shared" si="8"/>
        <v>0.10611275243372741</v>
      </c>
      <c r="AB11" s="15"/>
      <c r="AC11" s="15">
        <v>24.018741000000002</v>
      </c>
      <c r="AD11" s="25">
        <f t="shared" si="9"/>
        <v>1.6800925707432821E-4</v>
      </c>
      <c r="AE11" s="15"/>
      <c r="AG11" s="15">
        <v>57398.803782000003</v>
      </c>
    </row>
    <row r="12" spans="1:34">
      <c r="A12" t="s">
        <v>35</v>
      </c>
      <c r="B12" s="15">
        <v>6062.6303179999986</v>
      </c>
      <c r="C12" s="25">
        <f t="shared" si="0"/>
        <v>4.2407635589370725E-2</v>
      </c>
      <c r="D12" s="15"/>
      <c r="E12" s="15">
        <v>13022.835744999998</v>
      </c>
      <c r="F12" s="25">
        <f t="shared" si="1"/>
        <v>9.109374044703071E-2</v>
      </c>
      <c r="G12" s="15"/>
      <c r="H12" s="15">
        <v>611.76338699999997</v>
      </c>
      <c r="I12" s="25">
        <f t="shared" si="2"/>
        <v>4.2792381230616844E-3</v>
      </c>
      <c r="J12" s="15"/>
      <c r="K12" s="15">
        <v>5764.6373090000006</v>
      </c>
      <c r="L12" s="25">
        <f t="shared" si="3"/>
        <v>4.0323197272831436E-2</v>
      </c>
      <c r="M12" s="15"/>
      <c r="N12" s="15">
        <v>27707.085467999997</v>
      </c>
      <c r="O12" s="25">
        <f t="shared" si="4"/>
        <v>0.19380894465590826</v>
      </c>
      <c r="P12" s="15"/>
      <c r="Q12" s="15">
        <v>1948.2790859999996</v>
      </c>
      <c r="R12" s="25">
        <f t="shared" si="5"/>
        <v>1.362806326161355E-2</v>
      </c>
      <c r="S12" s="15"/>
      <c r="T12" s="15">
        <v>1638.018869</v>
      </c>
      <c r="U12" s="25">
        <f t="shared" si="6"/>
        <v>1.145781676293613E-2</v>
      </c>
      <c r="V12" s="15"/>
      <c r="W12" s="15">
        <v>115749.54619700005</v>
      </c>
      <c r="X12" s="25">
        <f t="shared" si="7"/>
        <v>0.80965922665341228</v>
      </c>
      <c r="Y12" s="15"/>
      <c r="Z12" s="15">
        <v>31734.675999999999</v>
      </c>
      <c r="AA12" s="25">
        <f t="shared" si="8"/>
        <v>0.22198163251997732</v>
      </c>
      <c r="AB12" s="15"/>
      <c r="AC12" s="15">
        <v>440.32335999999998</v>
      </c>
      <c r="AD12" s="25">
        <f t="shared" si="9"/>
        <v>3.0800282407005409E-3</v>
      </c>
      <c r="AE12" s="15"/>
      <c r="AG12" s="15">
        <v>204679.79573900005</v>
      </c>
    </row>
    <row r="13" spans="1:34">
      <c r="A13" t="s">
        <v>36</v>
      </c>
      <c r="B13" s="15">
        <v>50.527669000000003</v>
      </c>
      <c r="C13" s="25">
        <f t="shared" si="0"/>
        <v>3.5343718184011242E-4</v>
      </c>
      <c r="D13" s="15"/>
      <c r="E13" s="15">
        <v>0</v>
      </c>
      <c r="F13" s="25">
        <f t="shared" si="1"/>
        <v>0</v>
      </c>
      <c r="G13" s="15"/>
      <c r="H13" s="15">
        <v>16.530476999999998</v>
      </c>
      <c r="I13" s="25">
        <f t="shared" si="2"/>
        <v>1.1562942286834555E-4</v>
      </c>
      <c r="J13" s="15"/>
      <c r="K13" s="15">
        <v>2942.1326349999999</v>
      </c>
      <c r="L13" s="25">
        <f t="shared" si="3"/>
        <v>2.0579992857264483E-2</v>
      </c>
      <c r="M13" s="15"/>
      <c r="N13" s="15">
        <v>2058.2154599999999</v>
      </c>
      <c r="O13" s="25">
        <f t="shared" si="4"/>
        <v>1.4397059793163041E-2</v>
      </c>
      <c r="P13" s="15"/>
      <c r="Q13" s="15">
        <v>31641.090349000002</v>
      </c>
      <c r="R13" s="25">
        <f t="shared" si="5"/>
        <v>0.22132700804580832</v>
      </c>
      <c r="S13" s="15"/>
      <c r="T13" s="15">
        <v>15.552499000000001</v>
      </c>
      <c r="U13" s="25">
        <f t="shared" si="6"/>
        <v>1.0878854152427191E-4</v>
      </c>
      <c r="V13" s="15"/>
      <c r="W13" s="15">
        <v>13802.364258999998</v>
      </c>
      <c r="X13" s="25">
        <f t="shared" si="7"/>
        <v>9.6546482807897793E-2</v>
      </c>
      <c r="Y13" s="15"/>
      <c r="Z13" s="15">
        <v>0</v>
      </c>
      <c r="AA13" s="25">
        <f t="shared" si="8"/>
        <v>0</v>
      </c>
      <c r="AB13" s="15"/>
      <c r="AC13" s="15">
        <v>33.632811000000004</v>
      </c>
      <c r="AD13" s="25">
        <f t="shared" si="9"/>
        <v>2.3525894173351107E-4</v>
      </c>
      <c r="AE13" s="15"/>
      <c r="AG13" s="15">
        <v>50560.046159000005</v>
      </c>
    </row>
    <row r="14" spans="1:34">
      <c r="A14" t="s">
        <v>37</v>
      </c>
      <c r="B14" s="15">
        <v>753.80113800000004</v>
      </c>
      <c r="C14" s="25">
        <f t="shared" si="0"/>
        <v>5.2727813325920431E-3</v>
      </c>
      <c r="D14" s="15"/>
      <c r="E14" s="15">
        <v>0</v>
      </c>
      <c r="F14" s="25">
        <f t="shared" si="1"/>
        <v>0</v>
      </c>
      <c r="G14" s="15"/>
      <c r="H14" s="15">
        <v>0</v>
      </c>
      <c r="I14" s="25">
        <f t="shared" si="2"/>
        <v>0</v>
      </c>
      <c r="J14" s="15"/>
      <c r="K14" s="15">
        <v>0</v>
      </c>
      <c r="L14" s="25">
        <f t="shared" si="3"/>
        <v>0</v>
      </c>
      <c r="M14" s="15"/>
      <c r="N14" s="15">
        <v>623.12257999999997</v>
      </c>
      <c r="O14" s="25">
        <f t="shared" si="4"/>
        <v>4.3586948096920909E-3</v>
      </c>
      <c r="P14" s="15"/>
      <c r="Q14" s="15">
        <v>2453.4974630000002</v>
      </c>
      <c r="R14" s="25">
        <f t="shared" si="5"/>
        <v>1.7162027185037676E-2</v>
      </c>
      <c r="S14" s="15"/>
      <c r="T14" s="15">
        <v>288.34938700000004</v>
      </c>
      <c r="U14" s="25">
        <f t="shared" si="6"/>
        <v>2.0169819178993582E-3</v>
      </c>
      <c r="V14" s="15"/>
      <c r="W14" s="15">
        <v>9678.195010999998</v>
      </c>
      <c r="X14" s="25">
        <f t="shared" si="7"/>
        <v>6.7698234208802999E-2</v>
      </c>
      <c r="Y14" s="15"/>
      <c r="Z14" s="15">
        <v>16657.386999999999</v>
      </c>
      <c r="AA14" s="25">
        <f t="shared" si="8"/>
        <v>0.11651714861613988</v>
      </c>
      <c r="AB14" s="15"/>
      <c r="AC14" s="15">
        <v>712.52200200000004</v>
      </c>
      <c r="AD14" s="25">
        <f t="shared" si="9"/>
        <v>4.9840369320412331E-3</v>
      </c>
      <c r="AE14" s="15"/>
      <c r="AG14" s="15">
        <v>31166.874581</v>
      </c>
    </row>
    <row r="15" spans="1:34">
      <c r="A15" t="s">
        <v>38</v>
      </c>
      <c r="B15" s="15">
        <v>138.30181899999999</v>
      </c>
      <c r="C15" s="25">
        <f t="shared" si="0"/>
        <v>9.6741065080048136E-4</v>
      </c>
      <c r="D15" s="15"/>
      <c r="E15" s="15">
        <v>0</v>
      </c>
      <c r="F15" s="25">
        <f t="shared" si="1"/>
        <v>0</v>
      </c>
      <c r="G15" s="15"/>
      <c r="H15" s="15">
        <v>0</v>
      </c>
      <c r="I15" s="25">
        <f t="shared" si="2"/>
        <v>0</v>
      </c>
      <c r="J15" s="15"/>
      <c r="K15" s="15">
        <v>0</v>
      </c>
      <c r="L15" s="25">
        <f t="shared" si="3"/>
        <v>0</v>
      </c>
      <c r="M15" s="15"/>
      <c r="N15" s="15">
        <v>0</v>
      </c>
      <c r="O15" s="25">
        <f t="shared" si="4"/>
        <v>0</v>
      </c>
      <c r="P15" s="15"/>
      <c r="Q15" s="15">
        <v>2910.9093020000005</v>
      </c>
      <c r="R15" s="25">
        <f t="shared" si="5"/>
        <v>2.0361588029937594E-2</v>
      </c>
      <c r="S15" s="15"/>
      <c r="T15" s="15">
        <v>268.77277599999996</v>
      </c>
      <c r="U15" s="25">
        <f t="shared" si="6"/>
        <v>1.8800450205764248E-3</v>
      </c>
      <c r="V15" s="15"/>
      <c r="W15" s="15">
        <v>1686.7732210000001</v>
      </c>
      <c r="X15" s="25">
        <f t="shared" si="7"/>
        <v>1.1798849727930437E-2</v>
      </c>
      <c r="Y15" s="15"/>
      <c r="Z15" s="15">
        <v>0</v>
      </c>
      <c r="AA15" s="25">
        <f t="shared" si="8"/>
        <v>0</v>
      </c>
      <c r="AB15" s="15"/>
      <c r="AC15" s="15">
        <v>5.8769440000000008</v>
      </c>
      <c r="AD15" s="25">
        <f t="shared" si="9"/>
        <v>4.1108773990586378E-5</v>
      </c>
      <c r="AE15" s="15"/>
      <c r="AG15" s="15">
        <v>5010.6340620000001</v>
      </c>
    </row>
    <row r="16" spans="1:34">
      <c r="A16" t="s">
        <v>39</v>
      </c>
      <c r="B16" s="15">
        <v>0</v>
      </c>
      <c r="C16" s="25">
        <f t="shared" si="0"/>
        <v>0</v>
      </c>
      <c r="D16" s="15"/>
      <c r="E16" s="15">
        <v>0</v>
      </c>
      <c r="F16" s="25">
        <f t="shared" si="1"/>
        <v>0</v>
      </c>
      <c r="G16" s="15"/>
      <c r="H16" s="15">
        <v>0</v>
      </c>
      <c r="I16" s="25">
        <f t="shared" si="2"/>
        <v>0</v>
      </c>
      <c r="J16" s="15"/>
      <c r="K16" s="15">
        <v>0</v>
      </c>
      <c r="L16" s="25">
        <f t="shared" si="3"/>
        <v>0</v>
      </c>
      <c r="M16" s="15"/>
      <c r="N16" s="15">
        <v>0</v>
      </c>
      <c r="O16" s="25">
        <f t="shared" si="4"/>
        <v>0</v>
      </c>
      <c r="P16" s="15"/>
      <c r="Q16" s="15">
        <v>0</v>
      </c>
      <c r="R16" s="25">
        <f t="shared" si="5"/>
        <v>0</v>
      </c>
      <c r="S16" s="15"/>
      <c r="T16" s="15">
        <v>35.499000000000002</v>
      </c>
      <c r="U16" s="25">
        <f t="shared" si="6"/>
        <v>2.4831279111930043E-4</v>
      </c>
      <c r="V16" s="15"/>
      <c r="W16" s="15">
        <v>0</v>
      </c>
      <c r="X16" s="25">
        <f t="shared" si="7"/>
        <v>0</v>
      </c>
      <c r="Y16" s="15"/>
      <c r="Z16" s="15">
        <v>0</v>
      </c>
      <c r="AA16" s="25">
        <f t="shared" si="8"/>
        <v>0</v>
      </c>
      <c r="AB16" s="15"/>
      <c r="AC16" s="15">
        <v>0</v>
      </c>
      <c r="AD16" s="25">
        <f t="shared" si="9"/>
        <v>0</v>
      </c>
      <c r="AE16" s="15"/>
      <c r="AG16" s="15">
        <v>35.499000000000002</v>
      </c>
    </row>
    <row r="17" spans="1:33">
      <c r="A17" t="s">
        <v>40</v>
      </c>
      <c r="B17" s="15">
        <v>4237.7642410000008</v>
      </c>
      <c r="C17" s="25">
        <f t="shared" si="0"/>
        <v>2.9642836890849709E-2</v>
      </c>
      <c r="D17" s="15"/>
      <c r="E17" s="15">
        <v>0</v>
      </c>
      <c r="F17" s="25">
        <f t="shared" si="1"/>
        <v>0</v>
      </c>
      <c r="G17" s="15"/>
      <c r="H17" s="15">
        <v>10.225</v>
      </c>
      <c r="I17" s="25">
        <f t="shared" si="2"/>
        <v>7.1523093303891563E-5</v>
      </c>
      <c r="J17" s="15"/>
      <c r="K17" s="15">
        <v>0</v>
      </c>
      <c r="L17" s="25">
        <f t="shared" si="3"/>
        <v>0</v>
      </c>
      <c r="M17" s="15"/>
      <c r="N17" s="15">
        <v>244.52551800000001</v>
      </c>
      <c r="O17" s="25">
        <f t="shared" si="4"/>
        <v>1.7104373045571067E-3</v>
      </c>
      <c r="P17" s="15"/>
      <c r="Q17" s="15">
        <v>54052.312119000002</v>
      </c>
      <c r="R17" s="25">
        <f t="shared" si="5"/>
        <v>0.37809179100032331</v>
      </c>
      <c r="S17" s="15"/>
      <c r="T17" s="15">
        <v>8962.8428889999996</v>
      </c>
      <c r="U17" s="25">
        <f t="shared" si="6"/>
        <v>6.269440080372303E-2</v>
      </c>
      <c r="V17" s="15"/>
      <c r="W17" s="15">
        <v>117733.70353099999</v>
      </c>
      <c r="X17" s="25">
        <f t="shared" si="7"/>
        <v>0.82353825551691151</v>
      </c>
      <c r="Y17" s="15"/>
      <c r="Z17" s="15">
        <v>29336.059000000001</v>
      </c>
      <c r="AA17" s="25">
        <f t="shared" si="8"/>
        <v>0.20520348997804086</v>
      </c>
      <c r="AB17" s="15"/>
      <c r="AC17" s="15">
        <v>2576.7947650000001</v>
      </c>
      <c r="AD17" s="25">
        <f t="shared" si="9"/>
        <v>1.8024482386510939E-2</v>
      </c>
      <c r="AE17" s="15"/>
      <c r="AG17" s="15">
        <v>217154.22706300003</v>
      </c>
    </row>
    <row r="18" spans="1:33">
      <c r="A18" t="s">
        <v>41</v>
      </c>
      <c r="B18" s="15">
        <v>2931.3021060000001</v>
      </c>
      <c r="C18" s="25">
        <f t="shared" si="0"/>
        <v>2.0504234134897978E-2</v>
      </c>
      <c r="D18" s="15"/>
      <c r="E18" s="15">
        <v>0</v>
      </c>
      <c r="F18" s="25">
        <f t="shared" si="1"/>
        <v>0</v>
      </c>
      <c r="G18" s="15"/>
      <c r="H18" s="15">
        <v>0</v>
      </c>
      <c r="I18" s="25">
        <f t="shared" si="2"/>
        <v>0</v>
      </c>
      <c r="J18" s="15"/>
      <c r="K18" s="15">
        <v>0</v>
      </c>
      <c r="L18" s="25">
        <f t="shared" si="3"/>
        <v>0</v>
      </c>
      <c r="M18" s="15"/>
      <c r="N18" s="15">
        <v>3055.51226</v>
      </c>
      <c r="O18" s="25">
        <f t="shared" si="4"/>
        <v>2.1373074666324165E-2</v>
      </c>
      <c r="P18" s="15"/>
      <c r="Q18" s="15">
        <v>69524.670458999986</v>
      </c>
      <c r="R18" s="25">
        <f t="shared" si="5"/>
        <v>0.48631975473460826</v>
      </c>
      <c r="S18" s="15"/>
      <c r="T18" s="15">
        <v>644.996263</v>
      </c>
      <c r="U18" s="25">
        <f t="shared" si="6"/>
        <v>4.5116995500450252E-3</v>
      </c>
      <c r="V18" s="15"/>
      <c r="W18" s="15">
        <v>20301.025312999998</v>
      </c>
      <c r="X18" s="25">
        <f t="shared" si="7"/>
        <v>0.14200412006125801</v>
      </c>
      <c r="Y18" s="15"/>
      <c r="Z18" s="15">
        <v>31682.579000000002</v>
      </c>
      <c r="AA18" s="25">
        <f t="shared" si="8"/>
        <v>0.22161721798776679</v>
      </c>
      <c r="AB18" s="15"/>
      <c r="AC18" s="15">
        <v>26.647589</v>
      </c>
      <c r="AD18" s="25">
        <f t="shared" si="9"/>
        <v>1.8639784786022049E-4</v>
      </c>
      <c r="AE18" s="15"/>
      <c r="AG18" s="15">
        <v>128166.73298999999</v>
      </c>
    </row>
    <row r="19" spans="1:33">
      <c r="A19" t="s">
        <v>42</v>
      </c>
      <c r="B19" s="15">
        <v>294.673699</v>
      </c>
      <c r="C19" s="25">
        <f t="shared" si="0"/>
        <v>2.061219996848886E-3</v>
      </c>
      <c r="D19" s="15"/>
      <c r="E19" s="15">
        <v>167.59100000000001</v>
      </c>
      <c r="F19" s="25">
        <f t="shared" si="1"/>
        <v>1.1722862327523218E-3</v>
      </c>
      <c r="G19" s="15"/>
      <c r="H19" s="15">
        <v>2.4618999999999999E-2</v>
      </c>
      <c r="I19" s="25">
        <f t="shared" si="2"/>
        <v>1.7220802288982945E-7</v>
      </c>
      <c r="J19" s="15"/>
      <c r="K19" s="15">
        <v>213.224163</v>
      </c>
      <c r="L19" s="25">
        <f t="shared" si="3"/>
        <v>1.4914867193049567E-3</v>
      </c>
      <c r="M19" s="15"/>
      <c r="N19" s="15">
        <v>92.854714000000001</v>
      </c>
      <c r="O19" s="25">
        <f t="shared" si="4"/>
        <v>6.4951162573380599E-4</v>
      </c>
      <c r="P19" s="15"/>
      <c r="Q19" s="15">
        <v>1521.169308</v>
      </c>
      <c r="R19" s="25">
        <f t="shared" si="5"/>
        <v>1.0640463016831312E-2</v>
      </c>
      <c r="S19" s="15"/>
      <c r="T19" s="15">
        <v>8288.8193520000004</v>
      </c>
      <c r="U19" s="25">
        <f t="shared" si="6"/>
        <v>5.7979657691168508E-2</v>
      </c>
      <c r="V19" s="15"/>
      <c r="W19" s="15">
        <v>40.377667000000002</v>
      </c>
      <c r="X19" s="25">
        <f t="shared" si="7"/>
        <v>2.8243869381266144E-4</v>
      </c>
      <c r="Y19" s="15"/>
      <c r="Z19" s="15">
        <v>0</v>
      </c>
      <c r="AA19" s="25">
        <f t="shared" si="8"/>
        <v>0</v>
      </c>
      <c r="AB19" s="15"/>
      <c r="AC19" s="15">
        <v>166.28376500000002</v>
      </c>
      <c r="AD19" s="25">
        <f t="shared" si="9"/>
        <v>1.1631422238647803E-3</v>
      </c>
      <c r="AE19" s="15"/>
      <c r="AG19" s="15">
        <v>10785.018287000001</v>
      </c>
    </row>
    <row r="20" spans="1:33">
      <c r="A20" t="s">
        <v>43</v>
      </c>
      <c r="B20" s="15">
        <v>477.94827599999996</v>
      </c>
      <c r="C20" s="25">
        <f t="shared" si="0"/>
        <v>3.3432116517146319E-3</v>
      </c>
      <c r="D20" s="15"/>
      <c r="E20" s="15">
        <v>107.078864</v>
      </c>
      <c r="F20" s="25">
        <f t="shared" si="1"/>
        <v>7.4900846755469094E-4</v>
      </c>
      <c r="G20" s="15"/>
      <c r="H20" s="15">
        <v>0</v>
      </c>
      <c r="I20" s="25">
        <f t="shared" si="2"/>
        <v>0</v>
      </c>
      <c r="J20" s="15"/>
      <c r="K20" s="15">
        <v>227.02792600000001</v>
      </c>
      <c r="L20" s="25">
        <f t="shared" si="3"/>
        <v>1.5880429861992165E-3</v>
      </c>
      <c r="M20" s="15"/>
      <c r="N20" s="15">
        <v>9506.5099480000008</v>
      </c>
      <c r="O20" s="25">
        <f t="shared" si="4"/>
        <v>6.6497310318354749E-2</v>
      </c>
      <c r="P20" s="15"/>
      <c r="Q20" s="15">
        <v>72.994124999999997</v>
      </c>
      <c r="R20" s="25">
        <f t="shared" si="5"/>
        <v>5.1058832401084829E-4</v>
      </c>
      <c r="S20" s="15"/>
      <c r="T20" s="15">
        <v>0.123609</v>
      </c>
      <c r="U20" s="25">
        <f t="shared" si="6"/>
        <v>8.6463550515410578E-7</v>
      </c>
      <c r="V20" s="15"/>
      <c r="W20" s="15">
        <v>1549.874744</v>
      </c>
      <c r="X20" s="25">
        <f t="shared" si="7"/>
        <v>1.0841255347135164E-2</v>
      </c>
      <c r="Y20" s="15"/>
      <c r="Z20" s="15">
        <v>0</v>
      </c>
      <c r="AA20" s="25">
        <f t="shared" si="8"/>
        <v>0</v>
      </c>
      <c r="AB20" s="15"/>
      <c r="AC20" s="15">
        <v>0</v>
      </c>
      <c r="AD20" s="25">
        <f t="shared" si="9"/>
        <v>0</v>
      </c>
      <c r="AE20" s="15"/>
      <c r="AG20" s="15">
        <v>11941.557492</v>
      </c>
    </row>
    <row r="21" spans="1:33">
      <c r="A21" t="s">
        <v>44</v>
      </c>
      <c r="B21" s="15">
        <v>752.80122400000005</v>
      </c>
      <c r="C21" s="25">
        <f t="shared" si="0"/>
        <v>5.2657870106049658E-3</v>
      </c>
      <c r="D21" s="15"/>
      <c r="E21" s="15">
        <v>0</v>
      </c>
      <c r="F21" s="25">
        <f t="shared" si="1"/>
        <v>0</v>
      </c>
      <c r="G21" s="15"/>
      <c r="H21" s="15">
        <v>0</v>
      </c>
      <c r="I21" s="25">
        <f t="shared" si="2"/>
        <v>0</v>
      </c>
      <c r="J21" s="15"/>
      <c r="K21" s="15">
        <v>2761.1522179999997</v>
      </c>
      <c r="L21" s="25">
        <f t="shared" si="3"/>
        <v>1.9314048676211355E-2</v>
      </c>
      <c r="M21" s="15"/>
      <c r="N21" s="15">
        <v>161.27950899999999</v>
      </c>
      <c r="O21" s="25">
        <f t="shared" si="4"/>
        <v>1.128137835717635E-3</v>
      </c>
      <c r="P21" s="15"/>
      <c r="Q21" s="15">
        <v>90949.010808999999</v>
      </c>
      <c r="R21" s="25">
        <f t="shared" si="5"/>
        <v>0.63618137760281168</v>
      </c>
      <c r="S21" s="15"/>
      <c r="T21" s="15">
        <v>110.881546</v>
      </c>
      <c r="U21" s="25">
        <f t="shared" si="6"/>
        <v>7.7560793743156422E-4</v>
      </c>
      <c r="V21" s="15"/>
      <c r="W21" s="15">
        <v>4364.4446450000005</v>
      </c>
      <c r="X21" s="25">
        <f t="shared" si="7"/>
        <v>3.0528956632176519E-2</v>
      </c>
      <c r="Y21" s="15"/>
      <c r="Z21" s="15">
        <v>94050.482000000004</v>
      </c>
      <c r="AA21" s="25">
        <f t="shared" si="8"/>
        <v>0.65787593147794365</v>
      </c>
      <c r="AB21" s="15"/>
      <c r="AC21" s="15">
        <v>64.293039000000007</v>
      </c>
      <c r="AD21" s="25">
        <f t="shared" si="9"/>
        <v>4.4972489263449776E-4</v>
      </c>
      <c r="AE21" s="15"/>
      <c r="AG21" s="15">
        <v>193214.34499000001</v>
      </c>
    </row>
    <row r="22" spans="1:33">
      <c r="A22" t="s">
        <v>45</v>
      </c>
      <c r="B22" s="15">
        <v>263.42799600000001</v>
      </c>
      <c r="C22" s="25">
        <f t="shared" si="0"/>
        <v>1.8426586930821685E-3</v>
      </c>
      <c r="D22" s="15"/>
      <c r="E22" s="15">
        <v>0</v>
      </c>
      <c r="F22" s="25">
        <f t="shared" si="1"/>
        <v>0</v>
      </c>
      <c r="G22" s="15"/>
      <c r="H22" s="15">
        <v>0</v>
      </c>
      <c r="I22" s="25">
        <f t="shared" si="2"/>
        <v>0</v>
      </c>
      <c r="J22" s="15"/>
      <c r="K22" s="15">
        <v>1403.19155</v>
      </c>
      <c r="L22" s="25">
        <f t="shared" si="3"/>
        <v>9.8152176189615862E-3</v>
      </c>
      <c r="M22" s="15"/>
      <c r="N22" s="15">
        <v>520.26081699999997</v>
      </c>
      <c r="O22" s="25">
        <f t="shared" si="4"/>
        <v>3.6391846412371491E-3</v>
      </c>
      <c r="P22" s="15"/>
      <c r="Q22" s="15">
        <v>108590.67710099999</v>
      </c>
      <c r="R22" s="25">
        <f t="shared" si="5"/>
        <v>0.75958348461883451</v>
      </c>
      <c r="S22" s="15"/>
      <c r="T22" s="15">
        <v>154.66622099999998</v>
      </c>
      <c r="U22" s="25">
        <f t="shared" si="6"/>
        <v>1.0818783917401771E-3</v>
      </c>
      <c r="V22" s="15"/>
      <c r="W22" s="15">
        <v>5390.6111540000002</v>
      </c>
      <c r="X22" s="25">
        <f t="shared" si="7"/>
        <v>3.7706912912717903E-2</v>
      </c>
      <c r="Y22" s="15"/>
      <c r="Z22" s="15">
        <v>0</v>
      </c>
      <c r="AA22" s="25">
        <f t="shared" si="8"/>
        <v>0</v>
      </c>
      <c r="AB22" s="15"/>
      <c r="AC22" s="15">
        <v>344.92722300000003</v>
      </c>
      <c r="AD22" s="25">
        <f t="shared" si="9"/>
        <v>2.4127395553722457E-3</v>
      </c>
      <c r="AE22" s="15"/>
      <c r="AG22" s="15">
        <v>116667.76206200001</v>
      </c>
    </row>
    <row r="23" spans="1:33">
      <c r="A23" t="s">
        <v>46</v>
      </c>
      <c r="B23" s="15">
        <v>175.25772999999998</v>
      </c>
      <c r="C23" s="25">
        <f t="shared" si="0"/>
        <v>1.2259144229846684E-3</v>
      </c>
      <c r="D23" s="15"/>
      <c r="E23" s="15">
        <v>0</v>
      </c>
      <c r="F23" s="25">
        <f t="shared" si="1"/>
        <v>0</v>
      </c>
      <c r="G23" s="15"/>
      <c r="H23" s="15">
        <v>0</v>
      </c>
      <c r="I23" s="25">
        <f t="shared" si="2"/>
        <v>0</v>
      </c>
      <c r="J23" s="15"/>
      <c r="K23" s="15">
        <v>7331.3908720000009</v>
      </c>
      <c r="L23" s="25">
        <f t="shared" si="3"/>
        <v>5.1282518668494377E-2</v>
      </c>
      <c r="M23" s="15"/>
      <c r="N23" s="15">
        <v>737.337446</v>
      </c>
      <c r="O23" s="25">
        <f t="shared" si="4"/>
        <v>5.1576190656930174E-3</v>
      </c>
      <c r="P23" s="15"/>
      <c r="Q23" s="15">
        <v>37491.842113000006</v>
      </c>
      <c r="R23" s="25">
        <f t="shared" si="5"/>
        <v>0.26225256934795799</v>
      </c>
      <c r="S23" s="15"/>
      <c r="T23" s="15">
        <v>92.859023999999991</v>
      </c>
      <c r="U23" s="25">
        <f t="shared" si="6"/>
        <v>6.4954177385430855E-4</v>
      </c>
      <c r="V23" s="15"/>
      <c r="W23" s="15">
        <v>1140.567918</v>
      </c>
      <c r="X23" s="25">
        <f t="shared" si="7"/>
        <v>7.9781853905661945E-3</v>
      </c>
      <c r="Y23" s="15"/>
      <c r="Z23" s="15">
        <v>4678.9309999999996</v>
      </c>
      <c r="AA23" s="25">
        <f t="shared" si="8"/>
        <v>3.2728764643077814E-2</v>
      </c>
      <c r="AB23" s="15"/>
      <c r="AC23" s="15">
        <v>4.0089E-2</v>
      </c>
      <c r="AD23" s="25">
        <f t="shared" si="9"/>
        <v>2.8041949021610846E-7</v>
      </c>
      <c r="AE23" s="15"/>
      <c r="AG23" s="15">
        <v>51648.226192000002</v>
      </c>
    </row>
    <row r="24" spans="1:33">
      <c r="A24" t="s">
        <v>47</v>
      </c>
      <c r="B24" s="15">
        <v>0</v>
      </c>
      <c r="C24" s="25">
        <f t="shared" si="0"/>
        <v>0</v>
      </c>
      <c r="D24" s="15"/>
      <c r="E24" s="15">
        <v>0</v>
      </c>
      <c r="F24" s="25">
        <f t="shared" si="1"/>
        <v>0</v>
      </c>
      <c r="G24" s="15"/>
      <c r="H24" s="15">
        <v>0</v>
      </c>
      <c r="I24" s="25">
        <f t="shared" si="2"/>
        <v>0</v>
      </c>
      <c r="J24" s="15"/>
      <c r="K24" s="15">
        <v>2385.1064999999999</v>
      </c>
      <c r="L24" s="25">
        <f t="shared" si="3"/>
        <v>1.6683637627307405E-2</v>
      </c>
      <c r="M24" s="15"/>
      <c r="N24" s="15">
        <v>12.366252000000001</v>
      </c>
      <c r="O24" s="25">
        <f t="shared" si="4"/>
        <v>8.6500987346252881E-5</v>
      </c>
      <c r="P24" s="15"/>
      <c r="Q24" s="15">
        <v>32242.988293999999</v>
      </c>
      <c r="R24" s="25">
        <f t="shared" si="5"/>
        <v>0.22553723815628804</v>
      </c>
      <c r="S24" s="15"/>
      <c r="T24" s="15">
        <v>124.35439500000001</v>
      </c>
      <c r="U24" s="25">
        <f t="shared" si="6"/>
        <v>8.6984948619403296E-4</v>
      </c>
      <c r="V24" s="15"/>
      <c r="W24" s="15">
        <v>2611.0841059999993</v>
      </c>
      <c r="X24" s="25">
        <f t="shared" si="7"/>
        <v>1.8264333705403056E-2</v>
      </c>
      <c r="Y24" s="15"/>
      <c r="Z24" s="15">
        <v>8768.5480000000007</v>
      </c>
      <c r="AA24" s="25">
        <f t="shared" si="8"/>
        <v>6.1335322908914601E-2</v>
      </c>
      <c r="AB24" s="15"/>
      <c r="AC24" s="15">
        <v>0</v>
      </c>
      <c r="AD24" s="25">
        <f t="shared" si="9"/>
        <v>0</v>
      </c>
      <c r="AE24" s="15"/>
      <c r="AG24" s="15">
        <v>46144.447547000003</v>
      </c>
    </row>
    <row r="25" spans="1:33">
      <c r="A25" t="s">
        <v>48</v>
      </c>
      <c r="B25" s="15">
        <v>380.464045</v>
      </c>
      <c r="C25" s="25">
        <f t="shared" si="0"/>
        <v>2.661316908490073E-3</v>
      </c>
      <c r="D25" s="15"/>
      <c r="E25" s="15">
        <v>0</v>
      </c>
      <c r="F25" s="25">
        <f t="shared" si="1"/>
        <v>0</v>
      </c>
      <c r="G25" s="15"/>
      <c r="H25" s="15">
        <v>0</v>
      </c>
      <c r="I25" s="25">
        <f t="shared" si="2"/>
        <v>0</v>
      </c>
      <c r="J25" s="15"/>
      <c r="K25" s="15">
        <v>0</v>
      </c>
      <c r="L25" s="25">
        <f t="shared" si="3"/>
        <v>0</v>
      </c>
      <c r="M25" s="15"/>
      <c r="N25" s="15">
        <v>3353.204862</v>
      </c>
      <c r="O25" s="25">
        <f t="shared" si="4"/>
        <v>2.3455411658864434E-2</v>
      </c>
      <c r="P25" s="15"/>
      <c r="Q25" s="15">
        <v>84379.767798999994</v>
      </c>
      <c r="R25" s="25">
        <f t="shared" si="5"/>
        <v>0.59023002496318644</v>
      </c>
      <c r="S25" s="15"/>
      <c r="T25" s="15">
        <v>2028.1748950000001</v>
      </c>
      <c r="U25" s="25">
        <f t="shared" si="6"/>
        <v>1.418692833757413E-2</v>
      </c>
      <c r="V25" s="15"/>
      <c r="W25" s="15">
        <v>843.72519799999998</v>
      </c>
      <c r="X25" s="25">
        <f t="shared" si="7"/>
        <v>5.901793257642873E-3</v>
      </c>
      <c r="Y25" s="15"/>
      <c r="Z25" s="15">
        <v>0</v>
      </c>
      <c r="AA25" s="25">
        <f t="shared" si="8"/>
        <v>0</v>
      </c>
      <c r="AB25" s="15"/>
      <c r="AC25" s="15">
        <v>12.629194999999999</v>
      </c>
      <c r="AD25" s="25">
        <f t="shared" si="9"/>
        <v>8.8340253529392736E-5</v>
      </c>
      <c r="AE25" s="15"/>
      <c r="AG25" s="15">
        <v>90997.965993999998</v>
      </c>
    </row>
    <row r="26" spans="1:33">
      <c r="A26" t="s">
        <v>49</v>
      </c>
      <c r="B26" s="15">
        <v>2493.3901210000004</v>
      </c>
      <c r="C26" s="25">
        <f t="shared" si="0"/>
        <v>1.7441073277974034E-2</v>
      </c>
      <c r="D26" s="15"/>
      <c r="E26" s="15">
        <v>0</v>
      </c>
      <c r="F26" s="25">
        <f t="shared" si="1"/>
        <v>0</v>
      </c>
      <c r="G26" s="15"/>
      <c r="H26" s="15">
        <v>0</v>
      </c>
      <c r="I26" s="25">
        <f t="shared" si="2"/>
        <v>0</v>
      </c>
      <c r="J26" s="15"/>
      <c r="K26" s="15">
        <v>0</v>
      </c>
      <c r="L26" s="25">
        <f t="shared" si="3"/>
        <v>0</v>
      </c>
      <c r="M26" s="15"/>
      <c r="N26" s="15">
        <v>1236.3510000000001</v>
      </c>
      <c r="O26" s="25">
        <f t="shared" si="4"/>
        <v>8.6481807265877397E-3</v>
      </c>
      <c r="P26" s="15"/>
      <c r="Q26" s="15">
        <v>23075.070556999999</v>
      </c>
      <c r="R26" s="25">
        <f t="shared" si="5"/>
        <v>0.16140835446867402</v>
      </c>
      <c r="S26" s="15"/>
      <c r="T26" s="15">
        <v>1815.8189070000001</v>
      </c>
      <c r="U26" s="25">
        <f t="shared" si="6"/>
        <v>1.270151443602263E-2</v>
      </c>
      <c r="V26" s="15"/>
      <c r="W26" s="15">
        <v>45313.617003999978</v>
      </c>
      <c r="X26" s="25">
        <f t="shared" si="7"/>
        <v>0.3169652867397455</v>
      </c>
      <c r="Y26" s="15"/>
      <c r="Z26" s="15">
        <v>16782.077000000001</v>
      </c>
      <c r="AA26" s="25">
        <f t="shared" si="8"/>
        <v>0.1173893456336521</v>
      </c>
      <c r="AB26" s="15"/>
      <c r="AC26" s="15">
        <v>390.45444300000003</v>
      </c>
      <c r="AD26" s="25">
        <f t="shared" si="9"/>
        <v>2.7311989787391698E-3</v>
      </c>
      <c r="AE26" s="15"/>
      <c r="AG26" s="15">
        <v>91106.779031999977</v>
      </c>
    </row>
    <row r="27" spans="1:33">
      <c r="A27" t="s">
        <v>50</v>
      </c>
      <c r="B27" s="15">
        <v>3637.7948719999999</v>
      </c>
      <c r="C27" s="25">
        <f t="shared" si="0"/>
        <v>2.5446097022051271E-2</v>
      </c>
      <c r="D27" s="15"/>
      <c r="E27" s="15">
        <v>0</v>
      </c>
      <c r="F27" s="25">
        <f t="shared" si="1"/>
        <v>0</v>
      </c>
      <c r="G27" s="15"/>
      <c r="H27" s="15">
        <v>0</v>
      </c>
      <c r="I27" s="25">
        <f t="shared" si="2"/>
        <v>0</v>
      </c>
      <c r="J27" s="15"/>
      <c r="K27" s="15">
        <v>260.12099999999998</v>
      </c>
      <c r="L27" s="25">
        <f t="shared" si="3"/>
        <v>1.8195265088803497E-3</v>
      </c>
      <c r="M27" s="15"/>
      <c r="N27" s="15">
        <v>4588.7208019999989</v>
      </c>
      <c r="O27" s="25">
        <f t="shared" si="4"/>
        <v>3.209775120459208E-2</v>
      </c>
      <c r="P27" s="15"/>
      <c r="Q27" s="15">
        <v>72.386008999999987</v>
      </c>
      <c r="R27" s="25">
        <f t="shared" si="5"/>
        <v>5.063345990810106E-4</v>
      </c>
      <c r="S27" s="15"/>
      <c r="T27" s="15">
        <v>480.67020399999996</v>
      </c>
      <c r="U27" s="25">
        <f t="shared" si="6"/>
        <v>3.3622513299846053E-3</v>
      </c>
      <c r="V27" s="15"/>
      <c r="W27" s="15">
        <v>7481.9446010000011</v>
      </c>
      <c r="X27" s="25">
        <f t="shared" si="7"/>
        <v>5.2335630493092498E-2</v>
      </c>
      <c r="Y27" s="15"/>
      <c r="Z27" s="15">
        <v>0</v>
      </c>
      <c r="AA27" s="25">
        <f t="shared" si="8"/>
        <v>0</v>
      </c>
      <c r="AB27" s="15"/>
      <c r="AC27" s="15">
        <v>352.15415699999994</v>
      </c>
      <c r="AD27" s="25">
        <f t="shared" si="9"/>
        <v>2.4632914062067751E-3</v>
      </c>
      <c r="AE27" s="15"/>
      <c r="AG27" s="15">
        <v>16873.791645000001</v>
      </c>
    </row>
    <row r="28" spans="1:33">
      <c r="A28" t="s">
        <v>51</v>
      </c>
      <c r="B28" s="15">
        <v>539.98245799999995</v>
      </c>
      <c r="C28" s="25">
        <f t="shared" si="0"/>
        <v>3.7771360123226116E-3</v>
      </c>
      <c r="D28" s="15"/>
      <c r="E28" s="15">
        <v>0</v>
      </c>
      <c r="F28" s="25">
        <f t="shared" si="1"/>
        <v>0</v>
      </c>
      <c r="G28" s="15"/>
      <c r="H28" s="15">
        <v>0</v>
      </c>
      <c r="I28" s="25">
        <f t="shared" si="2"/>
        <v>0</v>
      </c>
      <c r="J28" s="15"/>
      <c r="K28" s="15">
        <v>0</v>
      </c>
      <c r="L28" s="25">
        <f t="shared" si="3"/>
        <v>0</v>
      </c>
      <c r="M28" s="15"/>
      <c r="N28" s="15">
        <v>1948.1476290000001</v>
      </c>
      <c r="O28" s="25">
        <f t="shared" si="4"/>
        <v>1.3627143729948374E-2</v>
      </c>
      <c r="P28" s="15"/>
      <c r="Q28" s="15">
        <v>24414.551405000006</v>
      </c>
      <c r="R28" s="25">
        <f t="shared" si="5"/>
        <v>0.17077792059779678</v>
      </c>
      <c r="S28" s="15"/>
      <c r="T28" s="15">
        <v>346.73183899999992</v>
      </c>
      <c r="U28" s="25">
        <f t="shared" si="6"/>
        <v>2.4253627063302594E-3</v>
      </c>
      <c r="V28" s="15"/>
      <c r="W28" s="15">
        <v>2070.84602</v>
      </c>
      <c r="X28" s="25">
        <f t="shared" si="7"/>
        <v>1.448540959476308E-2</v>
      </c>
      <c r="Y28" s="15"/>
      <c r="Z28" s="15">
        <v>14550.119000000001</v>
      </c>
      <c r="AA28" s="25">
        <f t="shared" si="8"/>
        <v>0.10177697005571887</v>
      </c>
      <c r="AB28" s="15"/>
      <c r="AC28" s="15">
        <v>255.89129399999999</v>
      </c>
      <c r="AD28" s="25">
        <f t="shared" si="9"/>
        <v>1.7899400387692466E-3</v>
      </c>
      <c r="AE28" s="15"/>
      <c r="AG28" s="15">
        <v>44126.269645000008</v>
      </c>
    </row>
    <row r="29" spans="1:33">
      <c r="A29" t="s">
        <v>52</v>
      </c>
      <c r="B29" s="15">
        <v>1259.4187639999998</v>
      </c>
      <c r="C29" s="25">
        <f t="shared" si="0"/>
        <v>8.809537972248779E-3</v>
      </c>
      <c r="D29" s="15"/>
      <c r="E29" s="15">
        <v>0</v>
      </c>
      <c r="F29" s="25">
        <f t="shared" si="1"/>
        <v>0</v>
      </c>
      <c r="G29" s="15"/>
      <c r="H29" s="15">
        <v>6.7334999999999992E-2</v>
      </c>
      <c r="I29" s="25">
        <f t="shared" si="2"/>
        <v>4.7100317727310884E-7</v>
      </c>
      <c r="J29" s="15"/>
      <c r="K29" s="15">
        <v>3.797825</v>
      </c>
      <c r="L29" s="25">
        <f t="shared" si="3"/>
        <v>2.6565495533188458E-5</v>
      </c>
      <c r="M29" s="15"/>
      <c r="N29" s="15">
        <v>1276.1941520000003</v>
      </c>
      <c r="O29" s="25">
        <f t="shared" si="4"/>
        <v>8.926880528838806E-3</v>
      </c>
      <c r="P29" s="15"/>
      <c r="Q29" s="15">
        <v>9896.2960569999996</v>
      </c>
      <c r="R29" s="25">
        <f t="shared" si="5"/>
        <v>6.9223834351857708E-2</v>
      </c>
      <c r="S29" s="15"/>
      <c r="T29" s="15">
        <v>864.48855000000003</v>
      </c>
      <c r="U29" s="25">
        <f t="shared" si="6"/>
        <v>6.0470313175350543E-3</v>
      </c>
      <c r="V29" s="15"/>
      <c r="W29" s="15">
        <v>21242.541523000004</v>
      </c>
      <c r="X29" s="25">
        <f t="shared" si="7"/>
        <v>0.14858995397176725</v>
      </c>
      <c r="Y29" s="15"/>
      <c r="Z29" s="15">
        <v>5396.0209999999997</v>
      </c>
      <c r="AA29" s="25">
        <f t="shared" si="8"/>
        <v>3.7744754371907892E-2</v>
      </c>
      <c r="AB29" s="15"/>
      <c r="AC29" s="15">
        <v>770.71152099999995</v>
      </c>
      <c r="AD29" s="25">
        <f t="shared" si="9"/>
        <v>5.3910681688867654E-3</v>
      </c>
      <c r="AE29" s="15"/>
      <c r="AG29" s="15">
        <v>40709.536726999999</v>
      </c>
    </row>
    <row r="30" spans="1:33">
      <c r="A30" t="s">
        <v>53</v>
      </c>
      <c r="B30" s="15">
        <v>2250.1552440000005</v>
      </c>
      <c r="C30" s="25">
        <f t="shared" si="0"/>
        <v>1.5739663908543072E-2</v>
      </c>
      <c r="D30" s="15"/>
      <c r="E30" s="15">
        <v>0</v>
      </c>
      <c r="F30" s="25">
        <f t="shared" si="1"/>
        <v>0</v>
      </c>
      <c r="G30" s="15"/>
      <c r="H30" s="15">
        <v>0</v>
      </c>
      <c r="I30" s="25">
        <f t="shared" si="2"/>
        <v>0</v>
      </c>
      <c r="J30" s="15"/>
      <c r="K30" s="15">
        <v>289.18821700000001</v>
      </c>
      <c r="L30" s="25">
        <f t="shared" si="3"/>
        <v>2.0228494696212266E-3</v>
      </c>
      <c r="M30" s="15"/>
      <c r="N30" s="15">
        <v>1320.64833</v>
      </c>
      <c r="O30" s="25">
        <f t="shared" si="4"/>
        <v>9.2378341054492486E-3</v>
      </c>
      <c r="P30" s="15"/>
      <c r="Q30" s="15">
        <v>67822.265746999998</v>
      </c>
      <c r="R30" s="25">
        <f t="shared" si="5"/>
        <v>0.4744115639221525</v>
      </c>
      <c r="S30" s="15"/>
      <c r="T30" s="15">
        <v>379.46895500000005</v>
      </c>
      <c r="U30" s="25">
        <f t="shared" si="6"/>
        <v>2.6543563300142035E-3</v>
      </c>
      <c r="V30" s="15"/>
      <c r="W30" s="15">
        <v>8244.774757000001</v>
      </c>
      <c r="X30" s="25">
        <f t="shared" si="7"/>
        <v>5.7671569116330652E-2</v>
      </c>
      <c r="Y30" s="15"/>
      <c r="Z30" s="15">
        <v>21851.008999999998</v>
      </c>
      <c r="AA30" s="25">
        <f t="shared" si="8"/>
        <v>0.15284613745634953</v>
      </c>
      <c r="AB30" s="15"/>
      <c r="AC30" s="15">
        <v>341.303653</v>
      </c>
      <c r="AD30" s="25">
        <f t="shared" si="9"/>
        <v>2.3873929602423499E-3</v>
      </c>
      <c r="AE30" s="15"/>
      <c r="AG30" s="15">
        <v>102498.81390300002</v>
      </c>
    </row>
    <row r="31" spans="1:33">
      <c r="A31" t="s">
        <v>54</v>
      </c>
      <c r="B31" s="15">
        <v>1543.6169960000002</v>
      </c>
      <c r="C31" s="25">
        <f t="shared" si="0"/>
        <v>1.0797482878276853E-2</v>
      </c>
      <c r="D31" s="15"/>
      <c r="E31" s="15">
        <v>0</v>
      </c>
      <c r="F31" s="25">
        <f t="shared" si="1"/>
        <v>0</v>
      </c>
      <c r="G31" s="15"/>
      <c r="H31" s="15">
        <v>0</v>
      </c>
      <c r="I31" s="25">
        <f t="shared" si="2"/>
        <v>0</v>
      </c>
      <c r="J31" s="15"/>
      <c r="K31" s="15">
        <v>4956.9867610000001</v>
      </c>
      <c r="L31" s="25">
        <f t="shared" si="3"/>
        <v>3.4673743434049706E-2</v>
      </c>
      <c r="M31" s="15"/>
      <c r="N31" s="15">
        <v>695.63271200000008</v>
      </c>
      <c r="O31" s="25">
        <f t="shared" si="4"/>
        <v>4.865897639668962E-3</v>
      </c>
      <c r="P31" s="15"/>
      <c r="Q31" s="15">
        <v>30091.455097000002</v>
      </c>
      <c r="R31" s="25">
        <f t="shared" si="5"/>
        <v>0.21048742792690411</v>
      </c>
      <c r="S31" s="15"/>
      <c r="T31" s="15">
        <v>60.294689999999996</v>
      </c>
      <c r="U31" s="25">
        <f t="shared" si="6"/>
        <v>4.217567470512682E-4</v>
      </c>
      <c r="V31" s="15"/>
      <c r="W31" s="15">
        <v>2559.6746410000005</v>
      </c>
      <c r="X31" s="25">
        <f t="shared" si="7"/>
        <v>1.7904728427955811E-2</v>
      </c>
      <c r="Y31" s="15"/>
      <c r="Z31" s="15">
        <v>12393.424999999999</v>
      </c>
      <c r="AA31" s="25">
        <f t="shared" si="8"/>
        <v>8.6691060403890685E-2</v>
      </c>
      <c r="AB31" s="15"/>
      <c r="AC31" s="15">
        <v>340.46341899999999</v>
      </c>
      <c r="AD31" s="25">
        <f t="shared" si="9"/>
        <v>2.3815155876478165E-3</v>
      </c>
      <c r="AE31" s="15"/>
      <c r="AG31" s="15">
        <v>52641.549315999997</v>
      </c>
    </row>
    <row r="32" spans="1:33">
      <c r="A32" t="s">
        <v>55</v>
      </c>
      <c r="B32" s="15">
        <v>1397.1179879999997</v>
      </c>
      <c r="C32" s="25">
        <f t="shared" si="0"/>
        <v>9.7727335170923451E-3</v>
      </c>
      <c r="D32" s="15"/>
      <c r="E32" s="15">
        <v>0</v>
      </c>
      <c r="F32" s="25">
        <f t="shared" si="1"/>
        <v>0</v>
      </c>
      <c r="G32" s="15"/>
      <c r="H32" s="15">
        <v>0</v>
      </c>
      <c r="I32" s="25">
        <f t="shared" si="2"/>
        <v>0</v>
      </c>
      <c r="J32" s="15"/>
      <c r="K32" s="15">
        <v>0</v>
      </c>
      <c r="L32" s="25">
        <f t="shared" si="3"/>
        <v>0</v>
      </c>
      <c r="M32" s="15"/>
      <c r="N32" s="15">
        <v>0</v>
      </c>
      <c r="O32" s="25">
        <f t="shared" si="4"/>
        <v>0</v>
      </c>
      <c r="P32" s="15"/>
      <c r="Q32" s="15">
        <v>12970.797358000002</v>
      </c>
      <c r="R32" s="25">
        <f t="shared" si="5"/>
        <v>9.0729735908274253E-2</v>
      </c>
      <c r="S32" s="15"/>
      <c r="T32" s="15">
        <v>17.028388</v>
      </c>
      <c r="U32" s="25">
        <f t="shared" si="6"/>
        <v>1.1911227224829999E-4</v>
      </c>
      <c r="V32" s="15"/>
      <c r="W32" s="15">
        <v>23380.702721999991</v>
      </c>
      <c r="X32" s="25">
        <f t="shared" si="7"/>
        <v>0.16354622809742364</v>
      </c>
      <c r="Y32" s="15"/>
      <c r="Z32" s="15">
        <v>10998.514999999999</v>
      </c>
      <c r="AA32" s="25">
        <f t="shared" si="8"/>
        <v>7.6933771594058759E-2</v>
      </c>
      <c r="AB32" s="15"/>
      <c r="AC32" s="15">
        <v>5.2058650000000002</v>
      </c>
      <c r="AD32" s="25">
        <f t="shared" si="9"/>
        <v>3.6414627689238477E-5</v>
      </c>
      <c r="AE32" s="15"/>
      <c r="AG32" s="15">
        <v>48769.367320999998</v>
      </c>
    </row>
    <row r="33" spans="1:33">
      <c r="A33" t="s">
        <v>56</v>
      </c>
      <c r="B33" s="15">
        <v>56.857101</v>
      </c>
      <c r="C33" s="25">
        <f t="shared" si="0"/>
        <v>3.977110747982187E-4</v>
      </c>
      <c r="D33" s="15"/>
      <c r="E33" s="15">
        <v>0</v>
      </c>
      <c r="F33" s="25">
        <f t="shared" si="1"/>
        <v>0</v>
      </c>
      <c r="G33" s="15"/>
      <c r="H33" s="15">
        <v>0</v>
      </c>
      <c r="I33" s="25">
        <f t="shared" si="2"/>
        <v>0</v>
      </c>
      <c r="J33" s="15"/>
      <c r="K33" s="15">
        <v>498.515151</v>
      </c>
      <c r="L33" s="25">
        <f t="shared" si="3"/>
        <v>3.4870753700123806E-3</v>
      </c>
      <c r="M33" s="15"/>
      <c r="N33" s="15">
        <v>1914.7275439999999</v>
      </c>
      <c r="O33" s="25">
        <f t="shared" si="4"/>
        <v>1.3393372790322065E-2</v>
      </c>
      <c r="P33" s="15"/>
      <c r="Q33" s="15">
        <v>71848.215112000005</v>
      </c>
      <c r="R33" s="25">
        <f t="shared" si="5"/>
        <v>0.50257277194852301</v>
      </c>
      <c r="S33" s="15"/>
      <c r="T33" s="15">
        <v>86.777158999999997</v>
      </c>
      <c r="U33" s="25">
        <f t="shared" si="6"/>
        <v>6.0699959313482966E-4</v>
      </c>
      <c r="V33" s="15"/>
      <c r="W33" s="15">
        <v>3400.5270160000005</v>
      </c>
      <c r="X33" s="25">
        <f t="shared" si="7"/>
        <v>2.3786426508339557E-2</v>
      </c>
      <c r="Y33" s="15"/>
      <c r="Z33" s="15">
        <v>10247.116</v>
      </c>
      <c r="AA33" s="25">
        <f t="shared" si="8"/>
        <v>7.1677793033134485E-2</v>
      </c>
      <c r="AB33" s="15"/>
      <c r="AC33" s="15">
        <v>27.421796000000001</v>
      </c>
      <c r="AD33" s="25">
        <f t="shared" si="9"/>
        <v>1.9181336663748463E-4</v>
      </c>
      <c r="AE33" s="15"/>
      <c r="AG33" s="15">
        <v>88080.156879000002</v>
      </c>
    </row>
    <row r="34" spans="1:33">
      <c r="A34" t="s">
        <v>57</v>
      </c>
      <c r="B34" s="15">
        <v>100.425453</v>
      </c>
      <c r="C34" s="25">
        <f t="shared" si="0"/>
        <v>7.0246836625961631E-4</v>
      </c>
      <c r="D34" s="15"/>
      <c r="E34" s="15">
        <v>0</v>
      </c>
      <c r="F34" s="25">
        <f t="shared" si="1"/>
        <v>0</v>
      </c>
      <c r="G34" s="15"/>
      <c r="H34" s="15">
        <v>0</v>
      </c>
      <c r="I34" s="25">
        <f t="shared" si="2"/>
        <v>0</v>
      </c>
      <c r="J34" s="15"/>
      <c r="K34" s="15">
        <v>810.81498600000009</v>
      </c>
      <c r="L34" s="25">
        <f t="shared" si="3"/>
        <v>5.6715888406720328E-3</v>
      </c>
      <c r="M34" s="15"/>
      <c r="N34" s="15">
        <v>9141.8987780000007</v>
      </c>
      <c r="O34" s="25">
        <f t="shared" si="4"/>
        <v>6.3946883058545359E-2</v>
      </c>
      <c r="P34" s="15"/>
      <c r="Q34" s="15">
        <v>15164.571051000001</v>
      </c>
      <c r="R34" s="25">
        <f t="shared" si="5"/>
        <v>0.10607501517791354</v>
      </c>
      <c r="S34" s="15"/>
      <c r="T34" s="15">
        <v>489.68857300000002</v>
      </c>
      <c r="U34" s="25">
        <f t="shared" si="6"/>
        <v>3.4253341316898304E-3</v>
      </c>
      <c r="V34" s="15"/>
      <c r="W34" s="15">
        <v>81.800439999999995</v>
      </c>
      <c r="X34" s="25">
        <f t="shared" si="7"/>
        <v>5.7218782419749469E-4</v>
      </c>
      <c r="Y34" s="15"/>
      <c r="Z34" s="15">
        <v>0</v>
      </c>
      <c r="AA34" s="25">
        <f t="shared" si="8"/>
        <v>0</v>
      </c>
      <c r="AB34" s="15"/>
      <c r="AC34" s="15">
        <v>110.30800000000001</v>
      </c>
      <c r="AD34" s="25">
        <f t="shared" si="9"/>
        <v>7.7159602700886752E-4</v>
      </c>
      <c r="AE34" s="15"/>
      <c r="AG34" s="15">
        <v>25899.507281000002</v>
      </c>
    </row>
    <row r="35" spans="1:33">
      <c r="A35" t="s">
        <v>58</v>
      </c>
      <c r="B35" s="15">
        <v>60.163014000000004</v>
      </c>
      <c r="C35" s="25">
        <f t="shared" si="0"/>
        <v>4.2083568349783222E-4</v>
      </c>
      <c r="D35" s="15"/>
      <c r="E35" s="15">
        <v>0</v>
      </c>
      <c r="F35" s="25">
        <f t="shared" si="1"/>
        <v>0</v>
      </c>
      <c r="G35" s="15"/>
      <c r="H35" s="15">
        <v>0</v>
      </c>
      <c r="I35" s="25">
        <f t="shared" si="2"/>
        <v>0</v>
      </c>
      <c r="J35" s="15"/>
      <c r="K35" s="15">
        <v>288.680789</v>
      </c>
      <c r="L35" s="25">
        <f t="shared" si="3"/>
        <v>2.0193000495538418E-3</v>
      </c>
      <c r="M35" s="15"/>
      <c r="N35" s="15">
        <v>401.43422100000004</v>
      </c>
      <c r="O35" s="25">
        <f t="shared" si="4"/>
        <v>2.8080016864506629E-3</v>
      </c>
      <c r="P35" s="15"/>
      <c r="Q35" s="15">
        <v>23427.525195000002</v>
      </c>
      <c r="R35" s="25">
        <f t="shared" si="5"/>
        <v>0.1638737477165042</v>
      </c>
      <c r="S35" s="15"/>
      <c r="T35" s="15">
        <v>24.898845000000001</v>
      </c>
      <c r="U35" s="25">
        <f t="shared" si="6"/>
        <v>1.7416551727081995E-4</v>
      </c>
      <c r="V35" s="15"/>
      <c r="W35" s="15">
        <v>332.46661600000004</v>
      </c>
      <c r="X35" s="25">
        <f t="shared" si="7"/>
        <v>2.3255785620143856E-3</v>
      </c>
      <c r="Y35" s="15"/>
      <c r="Z35" s="15">
        <v>9435.1419999999998</v>
      </c>
      <c r="AA35" s="25">
        <f t="shared" si="8"/>
        <v>6.5998096978138493E-2</v>
      </c>
      <c r="AB35" s="15"/>
      <c r="AC35" s="15">
        <v>0</v>
      </c>
      <c r="AD35" s="25">
        <f t="shared" si="9"/>
        <v>0</v>
      </c>
      <c r="AE35" s="15"/>
      <c r="AG35" s="15">
        <v>33970.310680000002</v>
      </c>
    </row>
    <row r="36" spans="1:33">
      <c r="A36" t="s">
        <v>59</v>
      </c>
      <c r="B36" s="15">
        <v>0.89037900000000003</v>
      </c>
      <c r="C36" s="25">
        <f t="shared" si="0"/>
        <v>6.2281330359731708E-6</v>
      </c>
      <c r="D36" s="15"/>
      <c r="E36" s="15">
        <v>1616.6770060000001</v>
      </c>
      <c r="F36" s="25">
        <f t="shared" si="1"/>
        <v>1.1308532062825826E-2</v>
      </c>
      <c r="G36" s="15"/>
      <c r="H36" s="15">
        <v>150.85835299999999</v>
      </c>
      <c r="I36" s="25">
        <f t="shared" si="2"/>
        <v>1.055242646189771E-3</v>
      </c>
      <c r="J36" s="15"/>
      <c r="K36" s="15">
        <v>0</v>
      </c>
      <c r="L36" s="25">
        <f t="shared" si="3"/>
        <v>0</v>
      </c>
      <c r="M36" s="15"/>
      <c r="N36" s="15">
        <v>2446.3648599999997</v>
      </c>
      <c r="O36" s="25">
        <f t="shared" si="4"/>
        <v>1.7112135172336587E-2</v>
      </c>
      <c r="P36" s="15"/>
      <c r="Q36" s="15">
        <v>7507.2439179999992</v>
      </c>
      <c r="R36" s="25">
        <f t="shared" si="5"/>
        <v>5.2512597281387421E-2</v>
      </c>
      <c r="S36" s="15"/>
      <c r="T36" s="15">
        <v>17.727302999999999</v>
      </c>
      <c r="U36" s="25">
        <f t="shared" si="6"/>
        <v>1.2400112924159968E-4</v>
      </c>
      <c r="V36" s="15"/>
      <c r="W36" s="15">
        <v>26080.001098999997</v>
      </c>
      <c r="X36" s="25">
        <f t="shared" si="7"/>
        <v>0.1824276138845351</v>
      </c>
      <c r="Y36" s="15"/>
      <c r="Z36" s="15">
        <v>0</v>
      </c>
      <c r="AA36" s="25">
        <f t="shared" si="8"/>
        <v>0</v>
      </c>
      <c r="AB36" s="15"/>
      <c r="AC36" s="15">
        <v>0</v>
      </c>
      <c r="AD36" s="25">
        <f t="shared" si="9"/>
        <v>0</v>
      </c>
      <c r="AE36" s="15"/>
      <c r="AG36" s="15">
        <v>37819.762917999993</v>
      </c>
    </row>
    <row r="37" spans="1:33">
      <c r="A37" t="s">
        <v>60</v>
      </c>
      <c r="B37" s="15">
        <v>1089.6228429999999</v>
      </c>
      <c r="C37" s="25">
        <f t="shared" si="0"/>
        <v>7.6218284856665606E-3</v>
      </c>
      <c r="D37" s="15"/>
      <c r="E37" s="15">
        <v>0</v>
      </c>
      <c r="F37" s="25">
        <f t="shared" si="1"/>
        <v>0</v>
      </c>
      <c r="G37" s="15"/>
      <c r="H37" s="15">
        <v>0</v>
      </c>
      <c r="I37" s="25">
        <f t="shared" si="2"/>
        <v>0</v>
      </c>
      <c r="J37" s="15"/>
      <c r="K37" s="15">
        <v>28.465640999999998</v>
      </c>
      <c r="L37" s="25">
        <f t="shared" si="3"/>
        <v>1.9911498261105927E-4</v>
      </c>
      <c r="M37" s="15"/>
      <c r="N37" s="15">
        <v>1580.9278200000001</v>
      </c>
      <c r="O37" s="25">
        <f t="shared" si="4"/>
        <v>1.1058469239763119E-2</v>
      </c>
      <c r="P37" s="15"/>
      <c r="Q37" s="15">
        <v>2885.6684089999999</v>
      </c>
      <c r="R37" s="25">
        <f t="shared" si="5"/>
        <v>2.0185029913056166E-2</v>
      </c>
      <c r="S37" s="15"/>
      <c r="T37" s="15">
        <v>171.81788699999998</v>
      </c>
      <c r="U37" s="25">
        <f t="shared" si="6"/>
        <v>1.2018529841739359E-3</v>
      </c>
      <c r="V37" s="15"/>
      <c r="W37" s="15">
        <v>5352.7277000000004</v>
      </c>
      <c r="X37" s="25">
        <f t="shared" si="7"/>
        <v>3.7441921048158917E-2</v>
      </c>
      <c r="Y37" s="15"/>
      <c r="Z37" s="15">
        <v>8816.6730000000007</v>
      </c>
      <c r="AA37" s="25">
        <f t="shared" si="8"/>
        <v>6.1671953604782552E-2</v>
      </c>
      <c r="AB37" s="15"/>
      <c r="AC37" s="15">
        <v>59.853774999999999</v>
      </c>
      <c r="AD37" s="25">
        <f t="shared" si="9"/>
        <v>4.1867258033399823E-4</v>
      </c>
      <c r="AE37" s="15"/>
      <c r="AG37" s="15">
        <v>19985.757074999998</v>
      </c>
    </row>
    <row r="38" spans="1:33">
      <c r="A38" t="s">
        <v>61</v>
      </c>
      <c r="B38" s="15">
        <v>914.52903200000003</v>
      </c>
      <c r="C38" s="25">
        <f t="shared" si="0"/>
        <v>6.3970606635553673E-3</v>
      </c>
      <c r="D38" s="15"/>
      <c r="E38" s="15">
        <v>0</v>
      </c>
      <c r="F38" s="25">
        <f t="shared" si="1"/>
        <v>0</v>
      </c>
      <c r="G38" s="15"/>
      <c r="H38" s="15">
        <v>2.4377680000000002</v>
      </c>
      <c r="I38" s="25">
        <f t="shared" si="2"/>
        <v>1.7052000793862215E-5</v>
      </c>
      <c r="J38" s="15"/>
      <c r="K38" s="15">
        <v>19.149956999999997</v>
      </c>
      <c r="L38" s="25">
        <f t="shared" si="3"/>
        <v>1.3395248521041675E-4</v>
      </c>
      <c r="M38" s="15"/>
      <c r="N38" s="15">
        <v>37.117461999999996</v>
      </c>
      <c r="O38" s="25">
        <f t="shared" si="4"/>
        <v>2.5963380907869429E-4</v>
      </c>
      <c r="P38" s="15"/>
      <c r="Q38" s="15">
        <v>5345.448687000001</v>
      </c>
      <c r="R38" s="25">
        <f t="shared" si="5"/>
        <v>3.7391004908700801E-2</v>
      </c>
      <c r="S38" s="15"/>
      <c r="T38" s="15">
        <v>304.33620500000001</v>
      </c>
      <c r="U38" s="25">
        <f t="shared" si="6"/>
        <v>2.128808487625161E-3</v>
      </c>
      <c r="V38" s="15"/>
      <c r="W38" s="15">
        <v>21037.563922000001</v>
      </c>
      <c r="X38" s="25">
        <f t="shared" si="7"/>
        <v>0.14715615132320675</v>
      </c>
      <c r="Y38" s="15"/>
      <c r="Z38" s="15">
        <v>34327.953999999998</v>
      </c>
      <c r="AA38" s="25">
        <f t="shared" si="8"/>
        <v>0.24012141387517824</v>
      </c>
      <c r="AB38" s="15"/>
      <c r="AC38" s="15">
        <v>513.76149500000008</v>
      </c>
      <c r="AD38" s="25">
        <f t="shared" si="9"/>
        <v>3.5937223807170487E-3</v>
      </c>
      <c r="AE38" s="15"/>
      <c r="AG38" s="15">
        <v>62502.298527999999</v>
      </c>
    </row>
    <row r="39" spans="1:33">
      <c r="A39" t="s">
        <v>62</v>
      </c>
      <c r="B39" s="15">
        <v>17.433377</v>
      </c>
      <c r="C39" s="25">
        <f t="shared" si="0"/>
        <v>1.2194513934209458E-4</v>
      </c>
      <c r="D39" s="15"/>
      <c r="E39" s="15">
        <v>0</v>
      </c>
      <c r="F39" s="25">
        <f t="shared" si="1"/>
        <v>0</v>
      </c>
      <c r="G39" s="15"/>
      <c r="H39" s="15">
        <v>0</v>
      </c>
      <c r="I39" s="25">
        <f t="shared" si="2"/>
        <v>0</v>
      </c>
      <c r="J39" s="15"/>
      <c r="K39" s="15">
        <v>1543.7149999999999</v>
      </c>
      <c r="L39" s="25">
        <f t="shared" si="3"/>
        <v>1.0798168408764495E-2</v>
      </c>
      <c r="M39" s="15"/>
      <c r="N39" s="15">
        <v>300.87287900000001</v>
      </c>
      <c r="O39" s="25">
        <f t="shared" si="4"/>
        <v>2.1045827870246922E-3</v>
      </c>
      <c r="P39" s="15"/>
      <c r="Q39" s="15">
        <v>29084.698519000001</v>
      </c>
      <c r="R39" s="25">
        <f t="shared" si="5"/>
        <v>0.20344524262982824</v>
      </c>
      <c r="S39" s="15"/>
      <c r="T39" s="15">
        <v>43.480153000000008</v>
      </c>
      <c r="U39" s="25">
        <f t="shared" si="6"/>
        <v>3.0414034619916688E-4</v>
      </c>
      <c r="V39" s="15"/>
      <c r="W39" s="15">
        <v>8759.5102030000016</v>
      </c>
      <c r="X39" s="25">
        <f t="shared" si="7"/>
        <v>6.1272104209834644E-2</v>
      </c>
      <c r="Y39" s="15"/>
      <c r="Z39" s="15">
        <v>0</v>
      </c>
      <c r="AA39" s="25">
        <f t="shared" si="8"/>
        <v>0</v>
      </c>
      <c r="AB39" s="15"/>
      <c r="AC39" s="15">
        <v>4.3707739999999999</v>
      </c>
      <c r="AD39" s="25">
        <f t="shared" si="9"/>
        <v>3.0573229986525511E-5</v>
      </c>
      <c r="AE39" s="15"/>
      <c r="AG39" s="15">
        <v>39754.080905000003</v>
      </c>
    </row>
    <row r="40" spans="1:33">
      <c r="A40" t="s">
        <v>63</v>
      </c>
      <c r="B40" s="15">
        <v>2081.0642559999997</v>
      </c>
      <c r="C40" s="25">
        <f t="shared" si="0"/>
        <v>1.4556885374404074E-2</v>
      </c>
      <c r="D40" s="15"/>
      <c r="E40" s="15">
        <v>0</v>
      </c>
      <c r="F40" s="25">
        <f t="shared" si="1"/>
        <v>0</v>
      </c>
      <c r="G40" s="15"/>
      <c r="H40" s="15">
        <v>0</v>
      </c>
      <c r="I40" s="25">
        <f t="shared" si="2"/>
        <v>0</v>
      </c>
      <c r="J40" s="15"/>
      <c r="K40" s="15">
        <v>2258.9044119999999</v>
      </c>
      <c r="L40" s="25">
        <f t="shared" si="3"/>
        <v>1.5800863669833576E-2</v>
      </c>
      <c r="M40" s="15"/>
      <c r="N40" s="15">
        <v>28317.958103000001</v>
      </c>
      <c r="O40" s="25">
        <f t="shared" si="4"/>
        <v>0.19808195203682749</v>
      </c>
      <c r="P40" s="15"/>
      <c r="Q40" s="15">
        <v>13152.552412999999</v>
      </c>
      <c r="R40" s="25">
        <f t="shared" si="5"/>
        <v>9.200109862291668E-2</v>
      </c>
      <c r="S40" s="15"/>
      <c r="T40" s="15">
        <v>2717.3859530000009</v>
      </c>
      <c r="U40" s="25">
        <f t="shared" si="6"/>
        <v>1.9007906998445314E-2</v>
      </c>
      <c r="V40" s="15"/>
      <c r="W40" s="15">
        <v>42954.140660000012</v>
      </c>
      <c r="X40" s="25">
        <f t="shared" si="7"/>
        <v>0.30046093009424579</v>
      </c>
      <c r="Y40" s="15"/>
      <c r="Z40" s="15">
        <v>43484.614000000001</v>
      </c>
      <c r="AA40" s="25">
        <f t="shared" si="8"/>
        <v>0.30417155055312561</v>
      </c>
      <c r="AB40" s="15"/>
      <c r="AC40" s="15">
        <v>989.61604999999997</v>
      </c>
      <c r="AD40" s="25">
        <f t="shared" si="9"/>
        <v>6.922288614100598E-3</v>
      </c>
      <c r="AE40" s="15"/>
      <c r="AG40" s="15">
        <v>135956.23584700003</v>
      </c>
    </row>
    <row r="41" spans="1:33">
      <c r="A41" t="s">
        <v>64</v>
      </c>
      <c r="B41" s="15">
        <v>2019.9585789999999</v>
      </c>
      <c r="C41" s="25">
        <f t="shared" si="0"/>
        <v>1.4129455835287356E-2</v>
      </c>
      <c r="D41" s="15"/>
      <c r="E41" s="15">
        <v>0</v>
      </c>
      <c r="F41" s="25">
        <f t="shared" si="1"/>
        <v>0</v>
      </c>
      <c r="G41" s="15"/>
      <c r="H41" s="15">
        <v>2.3216269999999999</v>
      </c>
      <c r="I41" s="25">
        <f t="shared" si="2"/>
        <v>1.6239603377783262E-5</v>
      </c>
      <c r="J41" s="15"/>
      <c r="K41" s="15">
        <v>0</v>
      </c>
      <c r="L41" s="25">
        <f t="shared" si="3"/>
        <v>0</v>
      </c>
      <c r="M41" s="15"/>
      <c r="N41" s="15">
        <v>4921.5052829999995</v>
      </c>
      <c r="O41" s="25">
        <f t="shared" si="4"/>
        <v>3.4425553207980852E-2</v>
      </c>
      <c r="P41" s="15"/>
      <c r="Q41" s="15">
        <v>65853.977656000003</v>
      </c>
      <c r="R41" s="25">
        <f t="shared" si="5"/>
        <v>0.46064353920024237</v>
      </c>
      <c r="S41" s="15"/>
      <c r="T41" s="15">
        <v>287.97916000000004</v>
      </c>
      <c r="U41" s="25">
        <f t="shared" si="6"/>
        <v>2.0143922083380264E-3</v>
      </c>
      <c r="V41" s="15"/>
      <c r="W41" s="15">
        <v>4926.1670530000001</v>
      </c>
      <c r="X41" s="25">
        <f t="shared" si="7"/>
        <v>3.4458161932740886E-2</v>
      </c>
      <c r="Y41" s="15"/>
      <c r="Z41" s="15">
        <v>40847.711000000003</v>
      </c>
      <c r="AA41" s="25">
        <f t="shared" si="8"/>
        <v>0.28572661565803403</v>
      </c>
      <c r="AB41" s="15"/>
      <c r="AC41" s="15">
        <v>90.997473999999997</v>
      </c>
      <c r="AD41" s="25">
        <f t="shared" si="9"/>
        <v>6.3652037391887005E-4</v>
      </c>
      <c r="AE41" s="15"/>
      <c r="AG41" s="15">
        <v>118950.61783200002</v>
      </c>
    </row>
    <row r="42" spans="1:33">
      <c r="A42" t="s">
        <v>65</v>
      </c>
      <c r="B42" s="15">
        <v>8.4533400000000007</v>
      </c>
      <c r="C42" s="25">
        <f t="shared" si="0"/>
        <v>5.9130467046407704E-5</v>
      </c>
      <c r="D42" s="15"/>
      <c r="E42" s="15">
        <v>0</v>
      </c>
      <c r="F42" s="25">
        <f t="shared" si="1"/>
        <v>0</v>
      </c>
      <c r="G42" s="15"/>
      <c r="H42" s="15">
        <v>0</v>
      </c>
      <c r="I42" s="25">
        <f t="shared" si="2"/>
        <v>0</v>
      </c>
      <c r="J42" s="15"/>
      <c r="K42" s="15">
        <v>2756.2889899999996</v>
      </c>
      <c r="L42" s="25">
        <f t="shared" si="3"/>
        <v>1.9280030768142688E-2</v>
      </c>
      <c r="M42" s="15"/>
      <c r="N42" s="15">
        <v>1475.251</v>
      </c>
      <c r="O42" s="25">
        <f t="shared" si="4"/>
        <v>1.0319267962802869E-2</v>
      </c>
      <c r="P42" s="15"/>
      <c r="Q42" s="15">
        <v>29812.958594000007</v>
      </c>
      <c r="R42" s="25">
        <f t="shared" si="5"/>
        <v>0.20853936617933674</v>
      </c>
      <c r="S42" s="15"/>
      <c r="T42" s="15">
        <v>48.076189999999997</v>
      </c>
      <c r="U42" s="25">
        <f t="shared" si="6"/>
        <v>3.3628927364944922E-4</v>
      </c>
      <c r="V42" s="15"/>
      <c r="W42" s="15">
        <v>0.75675499999999996</v>
      </c>
      <c r="X42" s="25">
        <f t="shared" si="7"/>
        <v>5.2934433714607782E-6</v>
      </c>
      <c r="Y42" s="15"/>
      <c r="Z42" s="15">
        <v>0</v>
      </c>
      <c r="AA42" s="25">
        <f t="shared" si="8"/>
        <v>0</v>
      </c>
      <c r="AB42" s="15"/>
      <c r="AC42" s="15">
        <v>0.83825699999999992</v>
      </c>
      <c r="AD42" s="25">
        <f t="shared" si="9"/>
        <v>5.8635436306738604E-6</v>
      </c>
      <c r="AE42" s="15"/>
      <c r="AG42" s="15">
        <v>34102.623126000013</v>
      </c>
    </row>
    <row r="43" spans="1:33">
      <c r="A43" t="s">
        <v>66</v>
      </c>
      <c r="B43" s="15">
        <v>599.70345299999997</v>
      </c>
      <c r="C43" s="25">
        <f t="shared" si="0"/>
        <v>4.1948798067075743E-3</v>
      </c>
      <c r="D43" s="15"/>
      <c r="E43" s="15">
        <v>0</v>
      </c>
      <c r="F43" s="25">
        <f t="shared" si="1"/>
        <v>0</v>
      </c>
      <c r="G43" s="15"/>
      <c r="H43" s="15">
        <v>0</v>
      </c>
      <c r="I43" s="25">
        <f t="shared" si="2"/>
        <v>0</v>
      </c>
      <c r="J43" s="15"/>
      <c r="K43" s="15">
        <v>15.473601</v>
      </c>
      <c r="L43" s="25">
        <f t="shared" si="3"/>
        <v>1.0823665604598433E-4</v>
      </c>
      <c r="M43" s="15"/>
      <c r="N43" s="15">
        <v>498.10857999999996</v>
      </c>
      <c r="O43" s="25">
        <f t="shared" si="4"/>
        <v>3.4842314369495286E-3</v>
      </c>
      <c r="P43" s="15"/>
      <c r="Q43" s="15">
        <v>113824.22050400003</v>
      </c>
      <c r="R43" s="25">
        <f t="shared" si="5"/>
        <v>0.79619172062105825</v>
      </c>
      <c r="S43" s="15"/>
      <c r="T43" s="15">
        <v>1311.9519700000001</v>
      </c>
      <c r="U43" s="25">
        <f t="shared" si="6"/>
        <v>9.177003732081598E-3</v>
      </c>
      <c r="V43" s="15"/>
      <c r="W43" s="15">
        <v>4747.9360539999998</v>
      </c>
      <c r="X43" s="25">
        <f t="shared" si="7"/>
        <v>3.3211449720406135E-2</v>
      </c>
      <c r="Y43" s="15"/>
      <c r="Z43" s="15">
        <v>14937.335999999999</v>
      </c>
      <c r="AA43" s="25">
        <f t="shared" si="8"/>
        <v>0.10448552336817392</v>
      </c>
      <c r="AB43" s="15"/>
      <c r="AC43" s="15">
        <v>14.388227000000001</v>
      </c>
      <c r="AD43" s="25">
        <f t="shared" si="9"/>
        <v>1.0064454789228085E-4</v>
      </c>
      <c r="AE43" s="15"/>
      <c r="AG43" s="15">
        <v>135949.11838900001</v>
      </c>
    </row>
    <row r="44" spans="1:33">
      <c r="A44" t="s">
        <v>67</v>
      </c>
      <c r="B44" s="15">
        <v>192.38537900000003</v>
      </c>
      <c r="C44" s="25">
        <f t="shared" si="0"/>
        <v>1.345721018339515E-3</v>
      </c>
      <c r="D44" s="15"/>
      <c r="E44" s="15">
        <v>0</v>
      </c>
      <c r="F44" s="25">
        <f t="shared" si="1"/>
        <v>0</v>
      </c>
      <c r="G44" s="15"/>
      <c r="H44" s="15">
        <v>0</v>
      </c>
      <c r="I44" s="25">
        <f t="shared" si="2"/>
        <v>0</v>
      </c>
      <c r="J44" s="15"/>
      <c r="K44" s="15">
        <v>2271.5898569999999</v>
      </c>
      <c r="L44" s="25">
        <f t="shared" si="3"/>
        <v>1.5889597387812683E-2</v>
      </c>
      <c r="M44" s="15"/>
      <c r="N44" s="15">
        <v>3762.0262000000002</v>
      </c>
      <c r="O44" s="25">
        <f t="shared" si="4"/>
        <v>2.6315085663988717E-2</v>
      </c>
      <c r="P44" s="15"/>
      <c r="Q44" s="15">
        <v>34200.891799999998</v>
      </c>
      <c r="R44" s="25">
        <f t="shared" si="5"/>
        <v>0.23923262350001953</v>
      </c>
      <c r="S44" s="15"/>
      <c r="T44" s="15">
        <v>19.608751000000002</v>
      </c>
      <c r="U44" s="25">
        <f t="shared" si="6"/>
        <v>1.3716171416584618E-4</v>
      </c>
      <c r="V44" s="15"/>
      <c r="W44" s="15">
        <v>34915.887577000001</v>
      </c>
      <c r="X44" s="25">
        <f t="shared" si="7"/>
        <v>0.24423396429906694</v>
      </c>
      <c r="Y44" s="15"/>
      <c r="Z44" s="15">
        <v>0</v>
      </c>
      <c r="AA44" s="25">
        <f t="shared" si="8"/>
        <v>0</v>
      </c>
      <c r="AB44" s="15"/>
      <c r="AC44" s="15">
        <v>0</v>
      </c>
      <c r="AD44" s="25">
        <f t="shared" si="9"/>
        <v>0</v>
      </c>
      <c r="AE44" s="15"/>
      <c r="AG44" s="15">
        <v>75362.389563999997</v>
      </c>
    </row>
    <row r="45" spans="1:33">
      <c r="A45" t="s">
        <v>68</v>
      </c>
      <c r="B45" s="15">
        <v>751.00448899999992</v>
      </c>
      <c r="C45" s="25">
        <f t="shared" si="0"/>
        <v>5.253218986639452E-3</v>
      </c>
      <c r="D45" s="15"/>
      <c r="E45" s="15">
        <v>0</v>
      </c>
      <c r="F45" s="25">
        <f t="shared" si="1"/>
        <v>0</v>
      </c>
      <c r="G45" s="15"/>
      <c r="H45" s="15">
        <v>0</v>
      </c>
      <c r="I45" s="25">
        <f t="shared" si="2"/>
        <v>0</v>
      </c>
      <c r="J45" s="15"/>
      <c r="K45" s="15">
        <v>3372.2835930000006</v>
      </c>
      <c r="L45" s="25">
        <f t="shared" si="3"/>
        <v>2.3588865923650046E-2</v>
      </c>
      <c r="M45" s="15"/>
      <c r="N45" s="15">
        <v>32717.791482000001</v>
      </c>
      <c r="O45" s="25">
        <f t="shared" si="4"/>
        <v>0.22885845015788309</v>
      </c>
      <c r="P45" s="15"/>
      <c r="Q45" s="15">
        <v>3196.9015299999996</v>
      </c>
      <c r="R45" s="25">
        <f t="shared" si="5"/>
        <v>2.2362081800835567E-2</v>
      </c>
      <c r="S45" s="15"/>
      <c r="T45" s="15">
        <v>5.6566270000000003</v>
      </c>
      <c r="U45" s="25">
        <f t="shared" si="6"/>
        <v>3.9567673418710243E-5</v>
      </c>
      <c r="V45" s="15"/>
      <c r="W45" s="15">
        <v>15776.934283000001</v>
      </c>
      <c r="X45" s="25">
        <f t="shared" si="7"/>
        <v>0.11035844917089238</v>
      </c>
      <c r="Y45" s="15"/>
      <c r="Z45" s="15">
        <v>0</v>
      </c>
      <c r="AA45" s="25">
        <f t="shared" si="8"/>
        <v>0</v>
      </c>
      <c r="AB45" s="15"/>
      <c r="AC45" s="15">
        <v>41.247909</v>
      </c>
      <c r="AD45" s="25">
        <f t="shared" si="9"/>
        <v>2.8852597007309816E-4</v>
      </c>
      <c r="AE45" s="15"/>
      <c r="AG45" s="15">
        <v>55861.819912999999</v>
      </c>
    </row>
    <row r="46" spans="1:33">
      <c r="A46" t="s">
        <v>69</v>
      </c>
      <c r="B46" s="15">
        <v>2143.0170949999997</v>
      </c>
      <c r="C46" s="25">
        <f t="shared" si="0"/>
        <v>1.4990240746945684E-2</v>
      </c>
      <c r="D46" s="15"/>
      <c r="E46" s="15">
        <v>0</v>
      </c>
      <c r="F46" s="25">
        <f t="shared" si="1"/>
        <v>0</v>
      </c>
      <c r="G46" s="15"/>
      <c r="H46" s="15">
        <v>0</v>
      </c>
      <c r="I46" s="25">
        <f t="shared" si="2"/>
        <v>0</v>
      </c>
      <c r="J46" s="15"/>
      <c r="K46" s="15">
        <v>921.13664399999993</v>
      </c>
      <c r="L46" s="25">
        <f t="shared" si="3"/>
        <v>6.4432804043467523E-3</v>
      </c>
      <c r="M46" s="15"/>
      <c r="N46" s="15">
        <v>2820.8360240000002</v>
      </c>
      <c r="O46" s="25">
        <f t="shared" si="4"/>
        <v>1.9731532336384403E-2</v>
      </c>
      <c r="P46" s="15"/>
      <c r="Q46" s="15">
        <v>104927.41453400001</v>
      </c>
      <c r="R46" s="25">
        <f t="shared" si="5"/>
        <v>0.73395924301725091</v>
      </c>
      <c r="S46" s="15"/>
      <c r="T46" s="15">
        <v>930.95349800000008</v>
      </c>
      <c r="U46" s="25">
        <f t="shared" si="6"/>
        <v>6.511948547583201E-3</v>
      </c>
      <c r="V46" s="15"/>
      <c r="W46" s="15">
        <v>29623.748279000003</v>
      </c>
      <c r="X46" s="25">
        <f t="shared" si="7"/>
        <v>0.20721585449094515</v>
      </c>
      <c r="Y46" s="15"/>
      <c r="Z46" s="15">
        <v>76727.686000000002</v>
      </c>
      <c r="AA46" s="25">
        <f t="shared" si="8"/>
        <v>0.53670429777698725</v>
      </c>
      <c r="AB46" s="15"/>
      <c r="AC46" s="15">
        <v>842.54230499999994</v>
      </c>
      <c r="AD46" s="25">
        <f t="shared" si="9"/>
        <v>5.8935190115394481E-3</v>
      </c>
      <c r="AE46" s="15"/>
      <c r="AG46" s="15">
        <v>218937.33437900001</v>
      </c>
    </row>
    <row r="47" spans="1:33">
      <c r="A47" t="s">
        <v>70</v>
      </c>
      <c r="B47" s="15">
        <v>152.77631299999999</v>
      </c>
      <c r="C47" s="25">
        <f t="shared" si="0"/>
        <v>1.0686586297626935E-3</v>
      </c>
      <c r="D47" s="15"/>
      <c r="E47" s="15">
        <v>0</v>
      </c>
      <c r="F47" s="25">
        <f t="shared" si="1"/>
        <v>0</v>
      </c>
      <c r="G47" s="15"/>
      <c r="H47" s="15">
        <v>0</v>
      </c>
      <c r="I47" s="25">
        <f t="shared" si="2"/>
        <v>0</v>
      </c>
      <c r="J47" s="15"/>
      <c r="K47" s="15">
        <v>0</v>
      </c>
      <c r="L47" s="25">
        <f t="shared" si="3"/>
        <v>0</v>
      </c>
      <c r="M47" s="15"/>
      <c r="N47" s="15">
        <v>6.1348659999999997</v>
      </c>
      <c r="O47" s="25">
        <f t="shared" si="4"/>
        <v>4.2912918662579166E-5</v>
      </c>
      <c r="P47" s="15"/>
      <c r="Q47" s="15">
        <v>0</v>
      </c>
      <c r="R47" s="25">
        <f t="shared" si="5"/>
        <v>0</v>
      </c>
      <c r="S47" s="15"/>
      <c r="T47" s="15">
        <v>16.262021000000001</v>
      </c>
      <c r="U47" s="25">
        <f t="shared" si="6"/>
        <v>1.1375159367167179E-4</v>
      </c>
      <c r="V47" s="15"/>
      <c r="W47" s="15">
        <v>7553.2780439999988</v>
      </c>
      <c r="X47" s="25">
        <f t="shared" si="7"/>
        <v>5.2834602473471631E-2</v>
      </c>
      <c r="Y47" s="15"/>
      <c r="Z47" s="15">
        <v>0</v>
      </c>
      <c r="AA47" s="25">
        <f t="shared" si="8"/>
        <v>0</v>
      </c>
      <c r="AB47" s="15"/>
      <c r="AC47" s="15">
        <v>0</v>
      </c>
      <c r="AD47" s="25">
        <f t="shared" si="9"/>
        <v>0</v>
      </c>
      <c r="AE47" s="15"/>
      <c r="AG47" s="15">
        <v>7728.451243999999</v>
      </c>
    </row>
    <row r="48" spans="1:33">
      <c r="A48" t="s">
        <v>71</v>
      </c>
      <c r="B48" s="15">
        <v>1733.5606859999998</v>
      </c>
      <c r="C48" s="25">
        <f t="shared" si="0"/>
        <v>1.2126124468727262E-2</v>
      </c>
      <c r="D48" s="15"/>
      <c r="E48" s="15">
        <v>0</v>
      </c>
      <c r="F48" s="25">
        <f t="shared" si="1"/>
        <v>0</v>
      </c>
      <c r="G48" s="15"/>
      <c r="H48" s="15">
        <v>0</v>
      </c>
      <c r="I48" s="25">
        <f t="shared" si="2"/>
        <v>0</v>
      </c>
      <c r="J48" s="15"/>
      <c r="K48" s="15">
        <v>0</v>
      </c>
      <c r="L48" s="25">
        <f t="shared" si="3"/>
        <v>0</v>
      </c>
      <c r="M48" s="15"/>
      <c r="N48" s="15">
        <v>2102.2466329999997</v>
      </c>
      <c r="O48" s="25">
        <f t="shared" si="4"/>
        <v>1.4705054482137004E-2</v>
      </c>
      <c r="P48" s="15"/>
      <c r="Q48" s="15">
        <v>35157.226782999998</v>
      </c>
      <c r="R48" s="25">
        <f t="shared" si="5"/>
        <v>0.24592211359477598</v>
      </c>
      <c r="S48" s="15"/>
      <c r="T48" s="15">
        <v>523.379683</v>
      </c>
      <c r="U48" s="25">
        <f t="shared" si="6"/>
        <v>3.6610008704714122E-3</v>
      </c>
      <c r="V48" s="15"/>
      <c r="W48" s="15">
        <v>9402.1193760000006</v>
      </c>
      <c r="X48" s="25">
        <f t="shared" si="7"/>
        <v>6.5767106247821491E-2</v>
      </c>
      <c r="Y48" s="15"/>
      <c r="Z48" s="15">
        <v>52149.733999999997</v>
      </c>
      <c r="AA48" s="25">
        <f t="shared" si="8"/>
        <v>0.36478340250905877</v>
      </c>
      <c r="AB48" s="15"/>
      <c r="AC48" s="15">
        <v>105.354116</v>
      </c>
      <c r="AD48" s="25">
        <f t="shared" si="9"/>
        <v>7.3694398715080836E-4</v>
      </c>
      <c r="AE48" s="15"/>
      <c r="AG48" s="15">
        <v>101173.621277</v>
      </c>
    </row>
    <row r="49" spans="1:33">
      <c r="A49" t="s">
        <v>72</v>
      </c>
      <c r="B49" s="15">
        <v>5.7748329999999992</v>
      </c>
      <c r="C49" s="25">
        <f t="shared" si="0"/>
        <v>4.0394515351920975E-5</v>
      </c>
      <c r="D49" s="15"/>
      <c r="E49" s="15">
        <v>0</v>
      </c>
      <c r="F49" s="25">
        <f t="shared" si="1"/>
        <v>0</v>
      </c>
      <c r="G49" s="15"/>
      <c r="H49" s="15">
        <v>0</v>
      </c>
      <c r="I49" s="25">
        <f t="shared" si="2"/>
        <v>0</v>
      </c>
      <c r="J49" s="15"/>
      <c r="K49" s="15">
        <v>392.30777499999999</v>
      </c>
      <c r="L49" s="25">
        <f t="shared" si="3"/>
        <v>2.7441628943928702E-3</v>
      </c>
      <c r="M49" s="15"/>
      <c r="N49" s="15">
        <v>4319.205046</v>
      </c>
      <c r="O49" s="25">
        <f t="shared" si="4"/>
        <v>3.0212509095716111E-2</v>
      </c>
      <c r="P49" s="15"/>
      <c r="Q49" s="15">
        <v>3190.9129079999998</v>
      </c>
      <c r="R49" s="25">
        <f t="shared" si="5"/>
        <v>2.2320191847772706E-2</v>
      </c>
      <c r="S49" s="15"/>
      <c r="T49" s="15">
        <v>10.089373000000002</v>
      </c>
      <c r="U49" s="25">
        <f t="shared" si="6"/>
        <v>7.0574392807507528E-5</v>
      </c>
      <c r="V49" s="15"/>
      <c r="W49" s="15">
        <v>122.13273199999999</v>
      </c>
      <c r="X49" s="25">
        <f t="shared" si="7"/>
        <v>8.5430912335405205E-4</v>
      </c>
      <c r="Y49" s="15"/>
      <c r="Z49" s="15">
        <v>0</v>
      </c>
      <c r="AA49" s="25">
        <f t="shared" si="8"/>
        <v>0</v>
      </c>
      <c r="AB49" s="15"/>
      <c r="AC49" s="15">
        <v>31.318120999999998</v>
      </c>
      <c r="AD49" s="25">
        <f t="shared" si="9"/>
        <v>2.190678621403976E-4</v>
      </c>
      <c r="AE49" s="15"/>
      <c r="AG49" s="15">
        <v>8071.7407880000001</v>
      </c>
    </row>
    <row r="50" spans="1:33">
      <c r="A50" t="s">
        <v>73</v>
      </c>
      <c r="B50" s="15">
        <v>896.430522</v>
      </c>
      <c r="C50" s="25">
        <f t="shared" si="0"/>
        <v>6.2704629697273558E-3</v>
      </c>
      <c r="D50" s="15"/>
      <c r="E50" s="15">
        <v>0</v>
      </c>
      <c r="F50" s="25">
        <f t="shared" si="1"/>
        <v>0</v>
      </c>
      <c r="G50" s="15"/>
      <c r="H50" s="15">
        <v>0</v>
      </c>
      <c r="I50" s="25">
        <f t="shared" si="2"/>
        <v>0</v>
      </c>
      <c r="J50" s="15"/>
      <c r="K50" s="15">
        <v>51.747</v>
      </c>
      <c r="L50" s="25">
        <f t="shared" si="3"/>
        <v>3.6196630896787057E-4</v>
      </c>
      <c r="M50" s="15"/>
      <c r="N50" s="15">
        <v>9482.2900300000001</v>
      </c>
      <c r="O50" s="25">
        <f t="shared" si="4"/>
        <v>6.6327893843545302E-2</v>
      </c>
      <c r="P50" s="15"/>
      <c r="Q50" s="15">
        <v>41634.518845999992</v>
      </c>
      <c r="R50" s="25">
        <f t="shared" si="5"/>
        <v>0.29123027638973975</v>
      </c>
      <c r="S50" s="15"/>
      <c r="T50" s="15">
        <v>178.150758</v>
      </c>
      <c r="U50" s="25">
        <f t="shared" si="6"/>
        <v>1.2461509326741325E-3</v>
      </c>
      <c r="V50" s="15"/>
      <c r="W50" s="15">
        <v>410.41051299999992</v>
      </c>
      <c r="X50" s="25">
        <f t="shared" si="7"/>
        <v>2.8707901627576522E-3</v>
      </c>
      <c r="Y50" s="15"/>
      <c r="Z50" s="15">
        <v>26962.001</v>
      </c>
      <c r="AA50" s="25">
        <f t="shared" si="8"/>
        <v>0.18859713576358117</v>
      </c>
      <c r="AB50" s="15"/>
      <c r="AC50" s="15">
        <v>0.78779499999999991</v>
      </c>
      <c r="AD50" s="25">
        <f t="shared" si="9"/>
        <v>5.5105657984683855E-6</v>
      </c>
      <c r="AE50" s="15"/>
      <c r="AG50" s="15">
        <v>79616.336463999993</v>
      </c>
    </row>
    <row r="51" spans="1:33">
      <c r="A51" t="s">
        <v>74</v>
      </c>
      <c r="B51" s="15">
        <v>1382.7426939999998</v>
      </c>
      <c r="C51" s="25">
        <f t="shared" si="0"/>
        <v>9.6721794345463429E-3</v>
      </c>
      <c r="D51" s="15"/>
      <c r="E51" s="15">
        <v>0</v>
      </c>
      <c r="F51" s="25">
        <f t="shared" si="1"/>
        <v>0</v>
      </c>
      <c r="G51" s="15"/>
      <c r="H51" s="15">
        <v>0</v>
      </c>
      <c r="I51" s="25">
        <f t="shared" si="2"/>
        <v>0</v>
      </c>
      <c r="J51" s="15"/>
      <c r="K51" s="15">
        <v>19367.238861999998</v>
      </c>
      <c r="L51" s="25">
        <f t="shared" si="3"/>
        <v>0.13547235522401765</v>
      </c>
      <c r="M51" s="15"/>
      <c r="N51" s="15">
        <v>1501.345366</v>
      </c>
      <c r="O51" s="25">
        <f t="shared" si="4"/>
        <v>1.050179605807171E-2</v>
      </c>
      <c r="P51" s="15"/>
      <c r="Q51" s="15">
        <v>139106.59694699995</v>
      </c>
      <c r="R51" s="25">
        <f t="shared" si="5"/>
        <v>0.9730400110148768</v>
      </c>
      <c r="S51" s="15"/>
      <c r="T51" s="15">
        <v>1347.3152409999998</v>
      </c>
      <c r="U51" s="25">
        <f t="shared" si="6"/>
        <v>9.4243671092223112E-3</v>
      </c>
      <c r="V51" s="15"/>
      <c r="W51" s="15">
        <v>191652.53234400001</v>
      </c>
      <c r="X51" s="25">
        <f t="shared" si="7"/>
        <v>1.3405948120065534</v>
      </c>
      <c r="Y51" s="15"/>
      <c r="Z51" s="15">
        <v>41497.616999999998</v>
      </c>
      <c r="AA51" s="25">
        <f t="shared" si="8"/>
        <v>0.29027265844304712</v>
      </c>
      <c r="AB51" s="15"/>
      <c r="AC51" s="15">
        <v>621.76645799999994</v>
      </c>
      <c r="AD51" s="25">
        <f t="shared" si="9"/>
        <v>4.3492088399769363E-3</v>
      </c>
      <c r="AE51" s="15"/>
      <c r="AG51" s="15">
        <v>396477.154912</v>
      </c>
    </row>
    <row r="52" spans="1:33">
      <c r="A52" t="s">
        <v>75</v>
      </c>
      <c r="B52" s="15">
        <v>29.266424000000001</v>
      </c>
      <c r="C52" s="25">
        <f t="shared" si="0"/>
        <v>2.0471639847660159E-4</v>
      </c>
      <c r="D52" s="15"/>
      <c r="E52" s="15">
        <v>279.12099999999998</v>
      </c>
      <c r="F52" s="25">
        <f t="shared" si="1"/>
        <v>1.9524300563399037E-3</v>
      </c>
      <c r="G52" s="15"/>
      <c r="H52" s="15">
        <v>0</v>
      </c>
      <c r="I52" s="25">
        <f t="shared" si="2"/>
        <v>0</v>
      </c>
      <c r="J52" s="15"/>
      <c r="K52" s="15">
        <v>64.496987000000004</v>
      </c>
      <c r="L52" s="25">
        <f t="shared" si="3"/>
        <v>4.5115149330277569E-4</v>
      </c>
      <c r="M52" s="15"/>
      <c r="N52" s="15">
        <v>696.99116600000002</v>
      </c>
      <c r="O52" s="25">
        <f t="shared" si="4"/>
        <v>4.875399921545836E-3</v>
      </c>
      <c r="P52" s="15"/>
      <c r="Q52" s="15">
        <v>35715.48367999999</v>
      </c>
      <c r="R52" s="25">
        <f t="shared" si="5"/>
        <v>0.24982707791083184</v>
      </c>
      <c r="S52" s="15"/>
      <c r="T52" s="15">
        <v>50.179552000000001</v>
      </c>
      <c r="U52" s="25">
        <f t="shared" si="6"/>
        <v>3.5100213003848199E-4</v>
      </c>
      <c r="V52" s="15"/>
      <c r="W52" s="15">
        <v>6424.5107270000008</v>
      </c>
      <c r="X52" s="25">
        <f t="shared" si="7"/>
        <v>4.4938961384750439E-2</v>
      </c>
      <c r="Y52" s="15"/>
      <c r="Z52" s="15">
        <v>0</v>
      </c>
      <c r="AA52" s="25">
        <f t="shared" si="8"/>
        <v>0</v>
      </c>
      <c r="AB52" s="15"/>
      <c r="AC52" s="15">
        <v>186.747928</v>
      </c>
      <c r="AD52" s="25">
        <f t="shared" si="9"/>
        <v>1.3062874795748091E-3</v>
      </c>
      <c r="AE52" s="15"/>
      <c r="AG52" s="15">
        <v>43446.797463999988</v>
      </c>
    </row>
    <row r="53" spans="1:33">
      <c r="A53" t="s">
        <v>76</v>
      </c>
      <c r="B53" s="15">
        <v>373.14292700000004</v>
      </c>
      <c r="C53" s="25">
        <f t="shared" si="0"/>
        <v>2.6101062477758633E-3</v>
      </c>
      <c r="D53" s="15"/>
      <c r="E53" s="15">
        <v>0</v>
      </c>
      <c r="F53" s="25">
        <f t="shared" si="1"/>
        <v>0</v>
      </c>
      <c r="G53" s="15"/>
      <c r="H53" s="15">
        <v>0</v>
      </c>
      <c r="I53" s="25">
        <f t="shared" si="2"/>
        <v>0</v>
      </c>
      <c r="J53" s="15"/>
      <c r="K53" s="15">
        <v>11.589</v>
      </c>
      <c r="L53" s="25">
        <f t="shared" si="3"/>
        <v>8.1064169026777446E-5</v>
      </c>
      <c r="M53" s="15"/>
      <c r="N53" s="15">
        <v>1663.592668</v>
      </c>
      <c r="O53" s="25">
        <f t="shared" si="4"/>
        <v>1.1636703531837055E-2</v>
      </c>
      <c r="P53" s="15"/>
      <c r="Q53" s="15">
        <v>0</v>
      </c>
      <c r="R53" s="25">
        <f t="shared" si="5"/>
        <v>0</v>
      </c>
      <c r="S53" s="15"/>
      <c r="T53" s="15">
        <v>3.5771809999999999</v>
      </c>
      <c r="U53" s="25">
        <f t="shared" si="6"/>
        <v>2.5022107621311306E-5</v>
      </c>
      <c r="V53" s="15"/>
      <c r="W53" s="15">
        <v>4.4307949999999998</v>
      </c>
      <c r="X53" s="25">
        <f t="shared" si="7"/>
        <v>3.0993072292950238E-5</v>
      </c>
      <c r="Y53" s="15"/>
      <c r="Z53" s="15">
        <v>5360.6080000000002</v>
      </c>
      <c r="AA53" s="25">
        <f t="shared" si="8"/>
        <v>3.749704314421394E-2</v>
      </c>
      <c r="AB53" s="15"/>
      <c r="AC53" s="15">
        <v>0</v>
      </c>
      <c r="AD53" s="25">
        <f t="shared" si="9"/>
        <v>0</v>
      </c>
      <c r="AE53" s="15"/>
      <c r="AG53" s="15">
        <v>7416.940571000001</v>
      </c>
    </row>
    <row r="54" spans="1:33">
      <c r="A54" t="s">
        <v>77</v>
      </c>
      <c r="B54" s="15">
        <v>2465.7380350000008</v>
      </c>
      <c r="C54" s="25">
        <f t="shared" si="0"/>
        <v>1.7247649050392107E-2</v>
      </c>
      <c r="D54" s="15"/>
      <c r="E54" s="15">
        <v>0</v>
      </c>
      <c r="F54" s="25">
        <f t="shared" si="1"/>
        <v>0</v>
      </c>
      <c r="G54" s="15"/>
      <c r="H54" s="15">
        <v>0</v>
      </c>
      <c r="I54" s="25">
        <f t="shared" si="2"/>
        <v>0</v>
      </c>
      <c r="J54" s="15"/>
      <c r="K54" s="15">
        <v>0</v>
      </c>
      <c r="L54" s="25">
        <f t="shared" si="3"/>
        <v>0</v>
      </c>
      <c r="M54" s="15"/>
      <c r="N54" s="15">
        <v>1414.5652</v>
      </c>
      <c r="O54" s="25">
        <f t="shared" si="4"/>
        <v>9.8947754312017633E-3</v>
      </c>
      <c r="P54" s="15"/>
      <c r="Q54" s="15">
        <v>26539.392176999998</v>
      </c>
      <c r="R54" s="25">
        <f t="shared" si="5"/>
        <v>0.18564101935492819</v>
      </c>
      <c r="S54" s="15"/>
      <c r="T54" s="15">
        <v>1110.8209909999998</v>
      </c>
      <c r="U54" s="25">
        <f t="shared" si="6"/>
        <v>7.7701079103388044E-3</v>
      </c>
      <c r="V54" s="15"/>
      <c r="W54" s="15">
        <v>12204.842725000002</v>
      </c>
      <c r="X54" s="25">
        <f t="shared" si="7"/>
        <v>8.5371941807285801E-2</v>
      </c>
      <c r="Y54" s="15"/>
      <c r="Z54" s="15">
        <v>28212.252</v>
      </c>
      <c r="AA54" s="25">
        <f t="shared" si="8"/>
        <v>0.1973425459275209</v>
      </c>
      <c r="AB54" s="15"/>
      <c r="AC54" s="15">
        <v>427.69148999999999</v>
      </c>
      <c r="AD54" s="25">
        <f t="shared" si="9"/>
        <v>2.9916692757506508E-3</v>
      </c>
      <c r="AE54" s="15"/>
      <c r="AG54" s="15">
        <v>72375.302617999987</v>
      </c>
    </row>
    <row r="55" spans="1:33">
      <c r="A55" t="s">
        <v>78</v>
      </c>
      <c r="B55" s="15">
        <v>1437.0513579999999</v>
      </c>
      <c r="C55" s="25">
        <f t="shared" si="0"/>
        <v>1.0052064387356291E-2</v>
      </c>
      <c r="D55" s="15"/>
      <c r="E55" s="15">
        <v>0</v>
      </c>
      <c r="F55" s="25">
        <f t="shared" si="1"/>
        <v>0</v>
      </c>
      <c r="G55" s="15"/>
      <c r="H55" s="15">
        <v>0</v>
      </c>
      <c r="I55" s="25">
        <f t="shared" si="2"/>
        <v>0</v>
      </c>
      <c r="J55" s="15"/>
      <c r="K55" s="15">
        <v>3538.935954</v>
      </c>
      <c r="L55" s="25">
        <f t="shared" si="3"/>
        <v>2.4754586448355844E-2</v>
      </c>
      <c r="M55" s="15"/>
      <c r="N55" s="15">
        <v>73932.815094999998</v>
      </c>
      <c r="O55" s="25">
        <f t="shared" si="4"/>
        <v>0.51715438946298753</v>
      </c>
      <c r="P55" s="15"/>
      <c r="Q55" s="15">
        <v>7477.7727679999998</v>
      </c>
      <c r="R55" s="25">
        <f t="shared" si="5"/>
        <v>5.2306448840192026E-2</v>
      </c>
      <c r="S55" s="15"/>
      <c r="T55" s="15">
        <v>47.27503500000001</v>
      </c>
      <c r="U55" s="25">
        <f t="shared" si="6"/>
        <v>3.3068525567234619E-4</v>
      </c>
      <c r="V55" s="15"/>
      <c r="W55" s="15">
        <v>11409.482411999999</v>
      </c>
      <c r="X55" s="25">
        <f t="shared" si="7"/>
        <v>7.9808457222746765E-2</v>
      </c>
      <c r="Y55" s="15"/>
      <c r="Z55" s="15">
        <v>6634.0140000000001</v>
      </c>
      <c r="AA55" s="25">
        <f t="shared" si="8"/>
        <v>4.6404420762965561E-2</v>
      </c>
      <c r="AB55" s="15"/>
      <c r="AC55" s="15">
        <v>63.674580999999996</v>
      </c>
      <c r="AD55" s="25">
        <f t="shared" si="9"/>
        <v>4.453988262053008E-4</v>
      </c>
      <c r="AE55" s="15"/>
      <c r="AG55" s="15">
        <v>104541.02120299998</v>
      </c>
    </row>
    <row r="56" spans="1:33">
      <c r="A56" t="s">
        <v>79</v>
      </c>
      <c r="B56" s="15">
        <v>0</v>
      </c>
      <c r="C56" s="25">
        <f t="shared" si="0"/>
        <v>0</v>
      </c>
      <c r="D56" s="15"/>
      <c r="E56" s="15">
        <v>0</v>
      </c>
      <c r="F56" s="25">
        <f t="shared" si="1"/>
        <v>0</v>
      </c>
      <c r="G56" s="15"/>
      <c r="H56" s="15">
        <v>0</v>
      </c>
      <c r="I56" s="25">
        <f t="shared" si="2"/>
        <v>0</v>
      </c>
      <c r="J56" s="15"/>
      <c r="K56" s="15">
        <v>742.43899999999996</v>
      </c>
      <c r="L56" s="25">
        <f t="shared" si="3"/>
        <v>5.1933040459117797E-3</v>
      </c>
      <c r="M56" s="15"/>
      <c r="N56" s="15">
        <v>1576.2751619999999</v>
      </c>
      <c r="O56" s="25">
        <f t="shared" si="4"/>
        <v>1.1025924252746483E-2</v>
      </c>
      <c r="P56" s="15"/>
      <c r="Q56" s="15">
        <v>68135.763737999994</v>
      </c>
      <c r="R56" s="25">
        <f t="shared" si="5"/>
        <v>0.47660445840243371</v>
      </c>
      <c r="S56" s="15"/>
      <c r="T56" s="15">
        <v>170.67369500000007</v>
      </c>
      <c r="U56" s="25">
        <f t="shared" si="6"/>
        <v>1.1938494486068397E-3</v>
      </c>
      <c r="V56" s="15"/>
      <c r="W56" s="15">
        <v>149.34745000000001</v>
      </c>
      <c r="X56" s="25">
        <f t="shared" si="7"/>
        <v>1.0446739952125457E-3</v>
      </c>
      <c r="Y56" s="15"/>
      <c r="Z56" s="15">
        <v>0</v>
      </c>
      <c r="AA56" s="25">
        <f t="shared" si="8"/>
        <v>0</v>
      </c>
      <c r="AB56" s="15"/>
      <c r="AC56" s="15">
        <v>0.42151100000000002</v>
      </c>
      <c r="AD56" s="25">
        <f t="shared" si="9"/>
        <v>2.9484372206960035E-6</v>
      </c>
      <c r="AE56" s="15"/>
      <c r="AG56" s="15">
        <v>70774.920555999997</v>
      </c>
    </row>
    <row r="57" spans="1:33">
      <c r="A57" t="s">
        <v>80</v>
      </c>
      <c r="B57" s="15">
        <v>1251.836687</v>
      </c>
      <c r="C57" s="25">
        <f t="shared" si="0"/>
        <v>8.7565019232797546E-3</v>
      </c>
      <c r="D57" s="15"/>
      <c r="E57" s="15">
        <v>0</v>
      </c>
      <c r="F57" s="25">
        <f t="shared" si="1"/>
        <v>0</v>
      </c>
      <c r="G57" s="15"/>
      <c r="H57" s="15">
        <v>0</v>
      </c>
      <c r="I57" s="25">
        <f t="shared" si="2"/>
        <v>0</v>
      </c>
      <c r="J57" s="15"/>
      <c r="K57" s="15">
        <v>1059.12619</v>
      </c>
      <c r="L57" s="25">
        <f t="shared" si="3"/>
        <v>7.4085067293853477E-3</v>
      </c>
      <c r="M57" s="15"/>
      <c r="N57" s="15">
        <v>1605.406698</v>
      </c>
      <c r="O57" s="25">
        <f t="shared" si="4"/>
        <v>1.1229697119975204E-2</v>
      </c>
      <c r="P57" s="15"/>
      <c r="Q57" s="15">
        <v>38330.917253999993</v>
      </c>
      <c r="R57" s="25">
        <f t="shared" si="5"/>
        <v>0.2681218358123803</v>
      </c>
      <c r="S57" s="15"/>
      <c r="T57" s="15">
        <v>730.1171250000001</v>
      </c>
      <c r="U57" s="25">
        <f t="shared" si="6"/>
        <v>5.1071134722879283E-3</v>
      </c>
      <c r="V57" s="15"/>
      <c r="W57" s="15">
        <v>5601.116375999999</v>
      </c>
      <c r="X57" s="25">
        <f t="shared" si="7"/>
        <v>3.9179380847589526E-2</v>
      </c>
      <c r="Y57" s="15"/>
      <c r="Z57" s="15">
        <v>12683.151</v>
      </c>
      <c r="AA57" s="25">
        <f t="shared" si="8"/>
        <v>8.8717671624483671E-2</v>
      </c>
      <c r="AB57" s="15"/>
      <c r="AC57" s="15">
        <v>72.991810999999998</v>
      </c>
      <c r="AD57" s="25">
        <f t="shared" si="9"/>
        <v>5.1057213775775241E-4</v>
      </c>
      <c r="AE57" s="15"/>
      <c r="AG57" s="15">
        <v>61334.663140999983</v>
      </c>
    </row>
    <row r="58" spans="1:33">
      <c r="A58" t="s">
        <v>81</v>
      </c>
      <c r="B58" s="15">
        <v>0</v>
      </c>
      <c r="C58" s="25">
        <f t="shared" si="0"/>
        <v>0</v>
      </c>
      <c r="D58" s="15"/>
      <c r="E58" s="15">
        <v>0</v>
      </c>
      <c r="F58" s="25">
        <f t="shared" si="1"/>
        <v>0</v>
      </c>
      <c r="G58" s="15"/>
      <c r="H58" s="15">
        <v>0</v>
      </c>
      <c r="I58" s="25">
        <f t="shared" si="2"/>
        <v>0</v>
      </c>
      <c r="J58" s="15"/>
      <c r="K58" s="15">
        <v>2213.8195519999995</v>
      </c>
      <c r="L58" s="25">
        <f t="shared" si="3"/>
        <v>1.5485498520848448E-2</v>
      </c>
      <c r="M58" s="15"/>
      <c r="N58" s="15">
        <v>853.60853799999995</v>
      </c>
      <c r="O58" s="25">
        <f t="shared" si="4"/>
        <v>5.9709264653665002E-3</v>
      </c>
      <c r="P58" s="15"/>
      <c r="Q58" s="15">
        <v>41756.838989000003</v>
      </c>
      <c r="R58" s="25">
        <f t="shared" si="5"/>
        <v>0.29208589643871141</v>
      </c>
      <c r="S58" s="15"/>
      <c r="T58" s="15">
        <v>50.086806999999986</v>
      </c>
      <c r="U58" s="25">
        <f t="shared" si="6"/>
        <v>3.5035338585379051E-4</v>
      </c>
      <c r="V58" s="15"/>
      <c r="W58" s="15">
        <v>803.57906600000001</v>
      </c>
      <c r="X58" s="25">
        <f t="shared" si="7"/>
        <v>5.6209741334544774E-3</v>
      </c>
      <c r="Y58" s="15"/>
      <c r="Z58" s="15">
        <v>0</v>
      </c>
      <c r="AA58" s="25">
        <f t="shared" si="8"/>
        <v>0</v>
      </c>
      <c r="AB58" s="15"/>
      <c r="AC58" s="15">
        <v>0</v>
      </c>
      <c r="AD58" s="25">
        <f t="shared" si="9"/>
        <v>0</v>
      </c>
      <c r="AE58" s="15"/>
      <c r="AG58" s="15">
        <v>45677.932952000003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D10:E16"/>
  <sheetViews>
    <sheetView workbookViewId="0">
      <selection activeCell="E8" sqref="E8"/>
    </sheetView>
  </sheetViews>
  <sheetFormatPr baseColWidth="10" defaultColWidth="8.83203125" defaultRowHeight="12" x14ac:dyDescent="0"/>
  <sheetData>
    <row r="10" spans="4:5">
      <c r="D10">
        <v>3</v>
      </c>
      <c r="E10" t="str">
        <f ca="1">OFFSET(E10,D10,0)</f>
        <v>C</v>
      </c>
    </row>
    <row r="11" spans="4:5">
      <c r="D11">
        <v>1</v>
      </c>
      <c r="E11" t="s">
        <v>139</v>
      </c>
    </row>
    <row r="12" spans="4:5">
      <c r="D12">
        <v>2</v>
      </c>
      <c r="E12" t="s">
        <v>140</v>
      </c>
    </row>
    <row r="13" spans="4:5">
      <c r="D13">
        <v>3</v>
      </c>
      <c r="E13" t="s">
        <v>141</v>
      </c>
    </row>
    <row r="14" spans="4:5">
      <c r="D14">
        <v>4</v>
      </c>
      <c r="E14" t="s">
        <v>142</v>
      </c>
    </row>
    <row r="15" spans="4:5">
      <c r="D15">
        <v>5</v>
      </c>
      <c r="E15" t="s">
        <v>143</v>
      </c>
    </row>
    <row r="16" spans="4:5">
      <c r="D16">
        <v>6</v>
      </c>
      <c r="E16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Import-Export</vt:lpstr>
      <vt:lpstr>Generation</vt:lpstr>
      <vt:lpstr>Consumption</vt:lpstr>
      <vt:lpstr>Consumption by Sector</vt:lpstr>
      <vt:lpstr>Generation by Sector</vt:lpstr>
      <vt:lpstr>Sheet2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Gelman</dc:creator>
  <cp:lastModifiedBy>KC Hallett</cp:lastModifiedBy>
  <dcterms:created xsi:type="dcterms:W3CDTF">2010-05-07T15:38:23Z</dcterms:created>
  <dcterms:modified xsi:type="dcterms:W3CDTF">2010-12-06T21:59:23Z</dcterms:modified>
</cp:coreProperties>
</file>