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40" windowWidth="19000" windowHeight="11460" tabRatio="700" activeTab="4"/>
  </bookViews>
  <sheets>
    <sheet name="Table C.1" sheetId="1" r:id="rId1"/>
    <sheet name="TableC.2" sheetId="2" r:id="rId2"/>
    <sheet name="TableC.3" sheetId="3" r:id="rId3"/>
    <sheet name="Table C.4" sheetId="4" r:id="rId4"/>
    <sheet name="Table C.5" sheetId="5" r:id="rId5"/>
  </sheets>
  <definedNames>
    <definedName name="GWhtoPJ">1/277.778</definedName>
    <definedName name="_xlnm.Print_Area" localSheetId="0">'Table C.1'!$A$2:$H$16</definedName>
    <definedName name="_xlnm.Print_Area" localSheetId="3">'Table C.4'!$A$4:$N$54</definedName>
    <definedName name="_xlnm.Print_Area" localSheetId="4">'Table C.5'!$A$1:$H$54</definedName>
    <definedName name="_xlnm.Print_Area" localSheetId="1">'TableC.2'!$A$1:$K$24</definedName>
    <definedName name="_xlnm.Print_Area" localSheetId="2">'TableC.3'!$A$1:$R$68</definedName>
    <definedName name="TWhtoPJ">3.6</definedName>
  </definedNames>
  <calcPr fullCalcOnLoad="1"/>
</workbook>
</file>

<file path=xl/sharedStrings.xml><?xml version="1.0" encoding="utf-8"?>
<sst xmlns="http://schemas.openxmlformats.org/spreadsheetml/2006/main" count="172" uniqueCount="120">
  <si>
    <t>Commercial</t>
  </si>
  <si>
    <t>Residential</t>
  </si>
  <si>
    <t>Lignite</t>
  </si>
  <si>
    <t>Bituminous</t>
  </si>
  <si>
    <t>Imports</t>
  </si>
  <si>
    <t>Calendar Year or Quarter</t>
  </si>
  <si>
    <t>Opencast</t>
  </si>
  <si>
    <t>Underground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</si>
  <si>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</si>
  <si>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</si>
  <si>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</si>
  <si>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</si>
  <si>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</si>
  <si>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</si>
  <si>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</si>
  <si>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</si>
  <si>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Method</t>
  </si>
  <si>
    <t>Rank</t>
  </si>
  <si>
    <t>Electricity Generation</t>
  </si>
  <si>
    <t>Total</t>
  </si>
  <si>
    <t>Other Transformation</t>
  </si>
  <si>
    <t>Consumer Energy</t>
  </si>
  <si>
    <t>Energy Transformation</t>
  </si>
  <si>
    <t xml:space="preserve">Total </t>
  </si>
  <si>
    <t>Total Production</t>
  </si>
  <si>
    <r>
      <t>Exports</t>
    </r>
    <r>
      <rPr>
        <b/>
        <vertAlign val="superscript"/>
        <sz val="10"/>
        <rFont val="Arial"/>
        <family val="2"/>
      </rPr>
      <t>2</t>
    </r>
  </si>
  <si>
    <r>
      <t>Stock Change</t>
    </r>
    <r>
      <rPr>
        <b/>
        <vertAlign val="superscript"/>
        <sz val="10"/>
        <rFont val="Arial"/>
        <family val="2"/>
      </rPr>
      <t>3</t>
    </r>
  </si>
  <si>
    <t>2008</t>
  </si>
  <si>
    <r>
      <t>Energy Transformation</t>
    </r>
    <r>
      <rPr>
        <b/>
        <vertAlign val="superscript"/>
        <sz val="10"/>
        <rFont val="Arial"/>
        <family val="2"/>
      </rPr>
      <t>4, 5</t>
    </r>
  </si>
  <si>
    <t>Energy Transformation of which:</t>
  </si>
  <si>
    <t>D</t>
  </si>
  <si>
    <t>Cogeneration</t>
  </si>
  <si>
    <t>C</t>
  </si>
  <si>
    <t>Building and Construction</t>
  </si>
  <si>
    <t>Hospitals</t>
  </si>
  <si>
    <t>Education</t>
  </si>
  <si>
    <t>Transport</t>
  </si>
  <si>
    <t>2009</t>
  </si>
  <si>
    <t>Mining</t>
  </si>
  <si>
    <t>Bituminous Production</t>
  </si>
  <si>
    <t>Lignite Production</t>
  </si>
  <si>
    <t>Commercial use of which:</t>
  </si>
  <si>
    <t>Industrial use of which:</t>
  </si>
  <si>
    <t>B</t>
  </si>
  <si>
    <t>C113</t>
  </si>
  <si>
    <t>C13</t>
  </si>
  <si>
    <t>C18</t>
  </si>
  <si>
    <t>C20</t>
  </si>
  <si>
    <t>C211</t>
  </si>
  <si>
    <t>E</t>
  </si>
  <si>
    <t>P</t>
  </si>
  <si>
    <t>Q</t>
  </si>
  <si>
    <r>
      <t>Agriculture</t>
    </r>
    <r>
      <rPr>
        <vertAlign val="superscript"/>
        <sz val="10"/>
        <rFont val="Arial"/>
        <family val="2"/>
      </rPr>
      <t>1</t>
    </r>
  </si>
  <si>
    <t>Agriculture</t>
  </si>
  <si>
    <r>
      <t>Transport</t>
    </r>
    <r>
      <rPr>
        <vertAlign val="superscript"/>
        <sz val="10"/>
        <rFont val="Arial"/>
        <family val="2"/>
      </rPr>
      <t>3</t>
    </r>
  </si>
  <si>
    <t>Total Consumer Energy (observed)</t>
  </si>
  <si>
    <r>
      <t>ANZSIC 2006</t>
    </r>
    <r>
      <rPr>
        <b/>
        <vertAlign val="superscript"/>
        <sz val="10"/>
        <rFont val="Arial"/>
        <family val="2"/>
      </rPr>
      <t>1</t>
    </r>
  </si>
  <si>
    <r>
      <t>Consumer Energy</t>
    </r>
    <r>
      <rPr>
        <b/>
        <vertAlign val="superscript"/>
        <sz val="10"/>
        <rFont val="Arial"/>
        <family val="2"/>
      </rPr>
      <t>4</t>
    </r>
  </si>
  <si>
    <r>
      <t>Losses and Own Use</t>
    </r>
    <r>
      <rPr>
        <vertAlign val="superscript"/>
        <sz val="10"/>
        <rFont val="Arial"/>
        <family val="2"/>
      </rPr>
      <t>3</t>
    </r>
  </si>
  <si>
    <t>Converted into Petajolues using Gross Calorific Values</t>
  </si>
  <si>
    <t>SUPPLY</t>
  </si>
  <si>
    <t>Indigenous Production</t>
  </si>
  <si>
    <t>Exports</t>
  </si>
  <si>
    <t>Stock Change</t>
  </si>
  <si>
    <t>TOTAL PRIMARY ENERGY</t>
  </si>
  <si>
    <t>ENERGY TRANSFORMATION</t>
  </si>
  <si>
    <t>Losses and Own Use</t>
  </si>
  <si>
    <t>CONSUMER ENERGY (calculated)</t>
  </si>
  <si>
    <t>DEMAND</t>
  </si>
  <si>
    <t>Industrial</t>
  </si>
  <si>
    <t>CONSUMER ENERGY (observed)</t>
  </si>
  <si>
    <t>Statistical Differences</t>
  </si>
  <si>
    <t>Table C.4: Summary of Observed Coal Consumption by Sector (PJ)</t>
  </si>
  <si>
    <t>Table C.3: Coal Supply and Calculated Consumption (Gross PJ)</t>
  </si>
  <si>
    <t>C213</t>
  </si>
  <si>
    <r>
      <t>Unallocated Manufacturing</t>
    </r>
    <r>
      <rPr>
        <vertAlign val="superscript"/>
        <sz val="10"/>
        <color indexed="8"/>
        <rFont val="Arial"/>
        <family val="2"/>
      </rPr>
      <t>2</t>
    </r>
  </si>
  <si>
    <r>
      <t>Other Services</t>
    </r>
    <r>
      <rPr>
        <vertAlign val="superscript"/>
        <sz val="10"/>
        <color indexed="8"/>
        <rFont val="Arial"/>
        <family val="2"/>
      </rPr>
      <t>2</t>
    </r>
  </si>
  <si>
    <r>
      <t>Losses and Own Use</t>
    </r>
    <r>
      <rPr>
        <vertAlign val="superscript"/>
        <sz val="10"/>
        <color indexed="8"/>
        <rFont val="Arial"/>
        <family val="2"/>
      </rPr>
      <t>3</t>
    </r>
  </si>
  <si>
    <r>
      <t>Transport</t>
    </r>
    <r>
      <rPr>
        <b/>
        <vertAlign val="superscript"/>
        <sz val="10"/>
        <color indexed="8"/>
        <rFont val="Arial"/>
        <family val="2"/>
      </rPr>
      <t>3</t>
    </r>
  </si>
  <si>
    <r>
      <t>Residential</t>
    </r>
    <r>
      <rPr>
        <b/>
        <vertAlign val="superscript"/>
        <sz val="10"/>
        <rFont val="Arial"/>
        <family val="2"/>
      </rPr>
      <t>3</t>
    </r>
  </si>
  <si>
    <t>Calculated</t>
  </si>
  <si>
    <t>Observed</t>
  </si>
  <si>
    <t>Statistical Difference</t>
  </si>
  <si>
    <t>n.a.</t>
  </si>
  <si>
    <t>Sub-bituminous</t>
  </si>
  <si>
    <t>Sub-bituminous Production</t>
  </si>
  <si>
    <r>
      <t>Imports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R</t>
    </r>
  </si>
  <si>
    <t>Electricity Generation R</t>
  </si>
  <si>
    <t>Cogeneration R</t>
  </si>
  <si>
    <t>Other Transformation R</t>
  </si>
  <si>
    <r>
      <t>Industrial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R</t>
    </r>
  </si>
  <si>
    <r>
      <t>Table C.5: Coal Consumption – Sectorial Breakdown for 2009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0"/>
      </rPr>
      <t xml:space="preserve"> (TJ)</t>
    </r>
  </si>
  <si>
    <t>Steel Manufacturing</t>
  </si>
  <si>
    <t>Metal Product Manufacturing</t>
  </si>
  <si>
    <t>Non-steel Metal Manufacturing</t>
  </si>
  <si>
    <t>Wood, Pulp and Paper Product Manufacturing</t>
  </si>
  <si>
    <t>Non-metallic Mineral Product Manufacturing</t>
  </si>
  <si>
    <t>Chemical Product Manufacturing</t>
  </si>
  <si>
    <t>Meat Manufacturing</t>
  </si>
  <si>
    <t>Dairy Manufacturing</t>
  </si>
  <si>
    <t>Other Food Product Manufacturing</t>
  </si>
  <si>
    <t>Textile, Leather, Clothing, Footwear Manufacturing</t>
  </si>
  <si>
    <t>Mechanical/Electrical Equipment Manufacturing</t>
  </si>
  <si>
    <r>
      <t>Other Manufacturing</t>
    </r>
    <r>
      <rPr>
        <vertAlign val="superscript"/>
        <sz val="10"/>
        <color indexed="8"/>
        <rFont val="Arial"/>
        <family val="2"/>
      </rPr>
      <t>2</t>
    </r>
  </si>
  <si>
    <t>Gas and Water Supply, Sewerage and Drainage Services</t>
  </si>
  <si>
    <t>A–D</t>
  </si>
  <si>
    <t>A01, A02, A05</t>
  </si>
  <si>
    <t>C22, C212, C214</t>
  </si>
  <si>
    <t>C14, C15</t>
  </si>
  <si>
    <t>C111, C112</t>
  </si>
  <si>
    <t>C112, C114–C122</t>
  </si>
  <si>
    <t>C23, C24</t>
  </si>
  <si>
    <t>D27, D28</t>
  </si>
  <si>
    <t>N.A.</t>
  </si>
  <si>
    <t>Table C.1: Production by Mining Method, Rank and Region for 2009 (kt)</t>
  </si>
  <si>
    <t>Table C.2: Coal Energy Balance 2005-2009 (PJ)</t>
  </si>
  <si>
    <t>∆ 2005/2009 p.a.</t>
  </si>
  <si>
    <t>∆ 2008/2009</t>
  </si>
  <si>
    <t>+</t>
  </si>
  <si>
    <t>-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</si>
</sst>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_(* #,##0_);_(* \(#,##0\);_(* &quot;-&quot;??_);_(@_)"/>
    <numFmt numFmtId="176" formatCode="0.0_)"/>
    <numFmt numFmtId="177" formatCode="#,##0.0"/>
    <numFmt numFmtId="178" formatCode="_(* #,##0.000_);_(* \(#,##0.000\);_(* &quot;-&quot;??_);_(@_)"/>
    <numFmt numFmtId="179" formatCode="yyyy"/>
    <numFmt numFmtId="180" formatCode="_-* #,##0.0_-;\-* #,##0.0_-;_-* &quot;-&quot;?_-;_-@_-"/>
    <numFmt numFmtId="181" formatCode="0.0_ ;[Red]\-0.0\ "/>
    <numFmt numFmtId="182" formatCode="mmm"/>
    <numFmt numFmtId="183" formatCode="_-* #,##0.000_-;\-* #,##0.000_-;_-* &quot;-&quot;??_-;_-@_-"/>
    <numFmt numFmtId="184" formatCode="0.0000"/>
    <numFmt numFmtId="185" formatCode="0.00000"/>
    <numFmt numFmtId="186" formatCode="0.000000"/>
    <numFmt numFmtId="187" formatCode="0.0000000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0_-;\-* #,##0.0000000_-;_-* &quot;-&quot;??_-;_-@_-"/>
    <numFmt numFmtId="192" formatCode="_-* #,##0.00000000_-;\-* #,##0.00000000_-;_-* &quot;-&quot;??_-;_-@_-"/>
    <numFmt numFmtId="193" formatCode="_-* #,##0.000000000_-;\-* #,##0.000000000_-;_-* &quot;-&quot;??_-;_-@_-"/>
    <numFmt numFmtId="194" formatCode="_-* #,##0.0000000000_-;\-* #,##0.0000000000_-;_-* &quot;-&quot;??_-;_-@_-"/>
    <numFmt numFmtId="195" formatCode="_-* #,##0.00000000000_-;\-* #,##0.00000000000_-;_-* &quot;-&quot;??_-;_-@_-"/>
    <numFmt numFmtId="196" formatCode="_-* #,##0.000000000000_-;\-* #,##0.000000000000_-;_-* &quot;-&quot;??_-;_-@_-"/>
    <numFmt numFmtId="197" formatCode="_-* #,##0.0000000000000_-;\-* #,##0.0000000000000_-;_-* &quot;-&quot;??_-;_-@_-"/>
    <numFmt numFmtId="198" formatCode="_-* #,##0.00000000000000_-;\-* #,##0.00000000000000_-;_-* &quot;-&quot;??_-;_-@_-"/>
    <numFmt numFmtId="199" formatCode="_-* #,##0.000000000000000_-;\-* #,##0.000000000000000_-;_-* &quot;-&quot;??_-;_-@_-"/>
    <numFmt numFmtId="200" formatCode="_-* #,##0.0000000000000000_-;\-* #,##0.0000000000000000_-;_-* &quot;-&quot;??_-;_-@_-"/>
    <numFmt numFmtId="201" formatCode="_-* #,##0.00000000000000000_-;\-* #,##0.00000000000000000_-;_-* &quot;-&quot;??_-;_-@_-"/>
    <numFmt numFmtId="202" formatCode="_-* #,##0.000000000000000000_-;\-* #,##0.000000000000000000_-;_-* &quot;-&quot;??_-;_-@_-"/>
    <numFmt numFmtId="203" formatCode="_-* #,##0.0000000000000000000_-;\-* #,##0.0000000000000000000_-;_-* &quot;-&quot;??_-;_-@_-"/>
    <numFmt numFmtId="204" formatCode="_-* #,##0.00000000000000000000_-;\-* #,##0.00000000000000000000_-;_-* &quot;-&quot;??_-;_-@_-"/>
    <numFmt numFmtId="205" formatCode="_-* #,##0.000000000000000000000_-;\-* #,##0.000000000000000000000_-;_-* &quot;-&quot;??_-;_-@_-"/>
    <numFmt numFmtId="206" formatCode="_-* #,##0.0000000000000000000000_-;\-* #,##0.0000000000000000000000_-;_-* &quot;-&quot;??_-;_-@_-"/>
    <numFmt numFmtId="207" formatCode="_-* #,##0.00000000000000000000000_-;\-* #,##0.00000000000000000000000_-;_-* &quot;-&quot;??_-;_-@_-"/>
    <numFmt numFmtId="208" formatCode="_-* #,##0.000000000000000000000000_-;\-* #,##0.000000000000000000000000_-;_-* &quot;-&quot;??_-;_-@_-"/>
    <numFmt numFmtId="209" formatCode="_-* #,##0.0000000000000000000000000_-;\-* #,##0.0000000000000000000000000_-;_-* &quot;-&quot;??_-;_-@_-"/>
    <numFmt numFmtId="210" formatCode="_-* #,##0.00000000000000000000000000_-;\-* #,##0.00000000000000000000000000_-;_-* &quot;-&quot;??_-;_-@_-"/>
    <numFmt numFmtId="211" formatCode="_-* #,##0.000000000000000000000000000_-;\-* #,##0.000000000000000000000000000_-;_-* &quot;-&quot;??_-;_-@_-"/>
    <numFmt numFmtId="212" formatCode="_-* #,##0.0000000000000000000000000000_-;\-* #,##0.0000000000000000000000000000_-;_-* &quot;-&quot;??_-;_-@_-"/>
    <numFmt numFmtId="213" formatCode="_-* #,##0.00000000000000000000000000000_-;\-* #,##0.00000000000000000000000000000_-;_-* &quot;-&quot;??_-;_-@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20"/>
      <name val="Helv"/>
      <family val="0"/>
    </font>
    <font>
      <u val="single"/>
      <sz val="10"/>
      <color indexed="12"/>
      <name val="Helv"/>
      <family val="0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sz val="10"/>
      <name val="MS Sans Serif"/>
      <family val="0"/>
    </font>
    <font>
      <b/>
      <i/>
      <sz val="12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medium">
        <color indexed="8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3" fontId="0" fillId="33" borderId="0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right" indent="1"/>
    </xf>
    <xf numFmtId="10" fontId="0" fillId="33" borderId="0" xfId="62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172" fontId="0" fillId="33" borderId="0" xfId="0" applyNumberFormat="1" applyFont="1" applyFill="1" applyBorder="1" applyAlignment="1">
      <alignment horizontal="left" indent="2"/>
    </xf>
    <xf numFmtId="0" fontId="0" fillId="33" borderId="19" xfId="0" applyFont="1" applyFill="1" applyBorder="1" applyAlignment="1">
      <alignment horizontal="left" indent="2"/>
    </xf>
    <xf numFmtId="2" fontId="0" fillId="33" borderId="0" xfId="42" applyNumberFormat="1" applyFont="1" applyFill="1" applyBorder="1" applyAlignment="1">
      <alignment horizontal="left" indent="2"/>
    </xf>
    <xf numFmtId="0" fontId="0" fillId="33" borderId="19" xfId="0" applyFont="1" applyFill="1" applyBorder="1" applyAlignment="1">
      <alignment horizontal="left" indent="2"/>
    </xf>
    <xf numFmtId="2" fontId="0" fillId="33" borderId="0" xfId="42" applyNumberFormat="1" applyFont="1" applyFill="1" applyBorder="1" applyAlignment="1">
      <alignment horizontal="left" indent="2"/>
    </xf>
    <xf numFmtId="1" fontId="0" fillId="33" borderId="19" xfId="0" applyNumberFormat="1" applyFont="1" applyFill="1" applyBorder="1" applyAlignment="1">
      <alignment horizontal="left" indent="2"/>
    </xf>
    <xf numFmtId="2" fontId="0" fillId="33" borderId="0" xfId="42" applyNumberFormat="1" applyFill="1" applyBorder="1" applyAlignment="1">
      <alignment horizontal="left" indent="2"/>
    </xf>
    <xf numFmtId="1" fontId="0" fillId="33" borderId="19" xfId="0" applyNumberFormat="1" applyFill="1" applyBorder="1" applyAlignment="1">
      <alignment horizontal="left" indent="2"/>
    </xf>
    <xf numFmtId="1" fontId="0" fillId="33" borderId="20" xfId="0" applyNumberFormat="1" applyFill="1" applyBorder="1" applyAlignment="1">
      <alignment horizontal="left" indent="2"/>
    </xf>
    <xf numFmtId="2" fontId="0" fillId="33" borderId="21" xfId="42" applyNumberFormat="1" applyFill="1" applyBorder="1" applyAlignment="1">
      <alignment horizontal="left" indent="2"/>
    </xf>
    <xf numFmtId="49" fontId="0" fillId="33" borderId="19" xfId="0" applyNumberFormat="1" applyFill="1" applyBorder="1" applyAlignment="1">
      <alignment horizontal="left" indent="2"/>
    </xf>
    <xf numFmtId="182" fontId="0" fillId="33" borderId="0" xfId="0" applyNumberFormat="1" applyFont="1" applyFill="1" applyBorder="1" applyAlignment="1">
      <alignment horizontal="left" indent="2"/>
    </xf>
    <xf numFmtId="49" fontId="0" fillId="33" borderId="20" xfId="0" applyNumberFormat="1" applyFill="1" applyBorder="1" applyAlignment="1">
      <alignment horizontal="left" indent="2"/>
    </xf>
    <xf numFmtId="172" fontId="0" fillId="33" borderId="21" xfId="0" applyNumberFormat="1" applyFont="1" applyFill="1" applyBorder="1" applyAlignment="1">
      <alignment horizontal="left" indent="2"/>
    </xf>
    <xf numFmtId="174" fontId="1" fillId="33" borderId="22" xfId="62" applyNumberFormat="1" applyFont="1" applyFill="1" applyBorder="1" applyAlignment="1">
      <alignment horizontal="left" indent="2"/>
    </xf>
    <xf numFmtId="174" fontId="1" fillId="33" borderId="23" xfId="62" applyNumberFormat="1" applyFont="1" applyFill="1" applyBorder="1" applyAlignment="1">
      <alignment horizontal="left" indent="2"/>
    </xf>
    <xf numFmtId="2" fontId="0" fillId="33" borderId="21" xfId="0" applyNumberFormat="1" applyFill="1" applyBorder="1" applyAlignment="1">
      <alignment horizontal="right" indent="1"/>
    </xf>
    <xf numFmtId="2" fontId="0" fillId="33" borderId="0" xfId="42" applyNumberFormat="1" applyFont="1" applyFill="1" applyBorder="1" applyAlignment="1">
      <alignment horizontal="right" indent="1"/>
    </xf>
    <xf numFmtId="2" fontId="0" fillId="33" borderId="21" xfId="42" applyNumberFormat="1" applyFont="1" applyFill="1" applyBorder="1" applyAlignment="1">
      <alignment horizontal="right" indent="1"/>
    </xf>
    <xf numFmtId="2" fontId="0" fillId="33" borderId="21" xfId="0" applyNumberFormat="1" applyFont="1" applyFill="1" applyBorder="1" applyAlignment="1">
      <alignment horizontal="right" indent="1"/>
    </xf>
    <xf numFmtId="2" fontId="0" fillId="33" borderId="0" xfId="0" applyNumberFormat="1" applyFont="1" applyFill="1" applyBorder="1" applyAlignment="1">
      <alignment horizontal="right" indent="1"/>
    </xf>
    <xf numFmtId="174" fontId="1" fillId="33" borderId="0" xfId="62" applyNumberFormat="1" applyFont="1" applyFill="1" applyBorder="1" applyAlignment="1">
      <alignment horizontal="right" indent="1"/>
    </xf>
    <xf numFmtId="174" fontId="1" fillId="33" borderId="24" xfId="62" applyNumberFormat="1" applyFont="1" applyFill="1" applyBorder="1" applyAlignment="1">
      <alignment horizontal="right" indent="1"/>
    </xf>
    <xf numFmtId="174" fontId="1" fillId="33" borderId="23" xfId="62" applyNumberFormat="1" applyFont="1" applyFill="1" applyBorder="1" applyAlignment="1">
      <alignment horizontal="right" indent="1"/>
    </xf>
    <xf numFmtId="0" fontId="0" fillId="33" borderId="25" xfId="0" applyFill="1" applyBorder="1" applyAlignment="1">
      <alignment horizontal="right" indent="1"/>
    </xf>
    <xf numFmtId="0" fontId="0" fillId="33" borderId="23" xfId="0" applyFill="1" applyBorder="1" applyAlignment="1">
      <alignment horizontal="right" indent="1"/>
    </xf>
    <xf numFmtId="0" fontId="13" fillId="33" borderId="0" xfId="0" applyFont="1" applyFill="1" applyAlignment="1">
      <alignment horizontal="left"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0" fillId="33" borderId="24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Border="1" applyAlignment="1">
      <alignment/>
    </xf>
    <xf numFmtId="2" fontId="0" fillId="33" borderId="0" xfId="42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 horizontal="center"/>
    </xf>
    <xf numFmtId="2" fontId="0" fillId="33" borderId="0" xfId="42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center"/>
    </xf>
    <xf numFmtId="174" fontId="1" fillId="33" borderId="0" xfId="62" applyNumberFormat="1" applyFont="1" applyFill="1" applyBorder="1" applyAlignment="1">
      <alignment horizontal="center"/>
    </xf>
    <xf numFmtId="2" fontId="1" fillId="33" borderId="0" xfId="42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wrapText="1"/>
    </xf>
    <xf numFmtId="180" fontId="0" fillId="33" borderId="19" xfId="0" applyNumberFormat="1" applyFill="1" applyBorder="1" applyAlignment="1">
      <alignment/>
    </xf>
    <xf numFmtId="180" fontId="0" fillId="33" borderId="0" xfId="0" applyNumberFormat="1" applyFill="1" applyBorder="1" applyAlignment="1">
      <alignment/>
    </xf>
    <xf numFmtId="180" fontId="0" fillId="33" borderId="24" xfId="0" applyNumberFormat="1" applyFill="1" applyBorder="1" applyAlignment="1">
      <alignment/>
    </xf>
    <xf numFmtId="180" fontId="0" fillId="33" borderId="10" xfId="0" applyNumberFormat="1" applyFill="1" applyBorder="1" applyAlignment="1">
      <alignment/>
    </xf>
    <xf numFmtId="180" fontId="1" fillId="33" borderId="26" xfId="0" applyNumberFormat="1" applyFont="1" applyFill="1" applyBorder="1" applyAlignment="1">
      <alignment/>
    </xf>
    <xf numFmtId="180" fontId="1" fillId="33" borderId="27" xfId="0" applyNumberFormat="1" applyFont="1" applyFill="1" applyBorder="1" applyAlignment="1">
      <alignment/>
    </xf>
    <xf numFmtId="180" fontId="1" fillId="33" borderId="28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/>
    </xf>
    <xf numFmtId="180" fontId="1" fillId="33" borderId="22" xfId="0" applyNumberFormat="1" applyFont="1" applyFill="1" applyBorder="1" applyAlignment="1">
      <alignment/>
    </xf>
    <xf numFmtId="180" fontId="1" fillId="33" borderId="23" xfId="0" applyNumberFormat="1" applyFont="1" applyFill="1" applyBorder="1" applyAlignment="1">
      <alignment/>
    </xf>
    <xf numFmtId="180" fontId="1" fillId="33" borderId="29" xfId="0" applyNumberFormat="1" applyFont="1" applyFill="1" applyBorder="1" applyAlignment="1">
      <alignment/>
    </xf>
    <xf numFmtId="180" fontId="1" fillId="33" borderId="13" xfId="0" applyNumberFormat="1" applyFont="1" applyFill="1" applyBorder="1" applyAlignment="1">
      <alignment/>
    </xf>
    <xf numFmtId="9" fontId="0" fillId="33" borderId="0" xfId="62" applyFont="1" applyFill="1" applyAlignment="1">
      <alignment/>
    </xf>
    <xf numFmtId="0" fontId="1" fillId="0" borderId="0" xfId="0" applyFont="1" applyAlignment="1">
      <alignment horizontal="left"/>
    </xf>
    <xf numFmtId="0" fontId="15" fillId="0" borderId="0" xfId="59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5" fillId="0" borderId="0" xfId="0" applyFont="1" applyBorder="1" applyAlignment="1">
      <alignment/>
    </xf>
    <xf numFmtId="9" fontId="1" fillId="33" borderId="0" xfId="62" applyFont="1" applyFill="1" applyBorder="1" applyAlignment="1">
      <alignment/>
    </xf>
    <xf numFmtId="0" fontId="0" fillId="33" borderId="0" xfId="0" applyFill="1" applyBorder="1" applyAlignment="1">
      <alignment horizontal="right" indent="1"/>
    </xf>
    <xf numFmtId="0" fontId="0" fillId="0" borderId="30" xfId="0" applyBorder="1" applyAlignment="1">
      <alignment/>
    </xf>
    <xf numFmtId="179" fontId="1" fillId="0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  <xf numFmtId="171" fontId="1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" vertical="center"/>
    </xf>
    <xf numFmtId="171" fontId="1" fillId="0" borderId="33" xfId="0" applyNumberFormat="1" applyFont="1" applyFill="1" applyBorder="1" applyAlignment="1">
      <alignment horizontal="center" vertical="center"/>
    </xf>
    <xf numFmtId="171" fontId="1" fillId="0" borderId="34" xfId="0" applyNumberFormat="1" applyFont="1" applyFill="1" applyBorder="1" applyAlignment="1">
      <alignment horizontal="center" vertical="center"/>
    </xf>
    <xf numFmtId="179" fontId="1" fillId="0" borderId="35" xfId="0" applyNumberFormat="1" applyFont="1" applyFill="1" applyBorder="1" applyAlignment="1">
      <alignment horizontal="center"/>
    </xf>
    <xf numFmtId="0" fontId="0" fillId="33" borderId="36" xfId="0" applyFill="1" applyBorder="1" applyAlignment="1">
      <alignment horizontal="right" indent="1"/>
    </xf>
    <xf numFmtId="0" fontId="0" fillId="33" borderId="37" xfId="0" applyFill="1" applyBorder="1" applyAlignment="1">
      <alignment horizontal="left" indent="1"/>
    </xf>
    <xf numFmtId="0" fontId="0" fillId="33" borderId="38" xfId="0" applyFill="1" applyBorder="1" applyAlignment="1">
      <alignment horizontal="left" indent="1"/>
    </xf>
    <xf numFmtId="1" fontId="0" fillId="33" borderId="38" xfId="0" applyNumberFormat="1" applyFill="1" applyBorder="1" applyAlignment="1">
      <alignment horizontal="left" indent="2"/>
    </xf>
    <xf numFmtId="1" fontId="0" fillId="33" borderId="37" xfId="0" applyNumberFormat="1" applyFill="1" applyBorder="1" applyAlignment="1">
      <alignment horizontal="left" indent="2"/>
    </xf>
    <xf numFmtId="182" fontId="0" fillId="33" borderId="38" xfId="0" applyNumberFormat="1" applyFont="1" applyFill="1" applyBorder="1" applyAlignment="1">
      <alignment horizontal="left" indent="2"/>
    </xf>
    <xf numFmtId="49" fontId="0" fillId="33" borderId="39" xfId="0" applyNumberFormat="1" applyFill="1" applyBorder="1" applyAlignment="1">
      <alignment horizontal="left" indent="2"/>
    </xf>
    <xf numFmtId="49" fontId="0" fillId="33" borderId="40" xfId="0" applyNumberFormat="1" applyFill="1" applyBorder="1" applyAlignment="1">
      <alignment horizontal="left" indent="2"/>
    </xf>
    <xf numFmtId="1" fontId="0" fillId="33" borderId="40" xfId="0" applyNumberFormat="1" applyFill="1" applyBorder="1" applyAlignment="1">
      <alignment horizontal="left" indent="2"/>
    </xf>
    <xf numFmtId="0" fontId="0" fillId="33" borderId="41" xfId="0" applyFill="1" applyBorder="1" applyAlignment="1">
      <alignment/>
    </xf>
    <xf numFmtId="2" fontId="0" fillId="33" borderId="42" xfId="0" applyNumberFormat="1" applyFill="1" applyBorder="1" applyAlignment="1">
      <alignment horizontal="center"/>
    </xf>
    <xf numFmtId="172" fontId="0" fillId="33" borderId="21" xfId="0" applyNumberFormat="1" applyFont="1" applyFill="1" applyBorder="1" applyAlignment="1">
      <alignment horizontal="center"/>
    </xf>
    <xf numFmtId="172" fontId="0" fillId="33" borderId="43" xfId="0" applyNumberFormat="1" applyFon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21" xfId="42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2" fontId="0" fillId="33" borderId="38" xfId="0" applyNumberForma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174" fontId="1" fillId="33" borderId="42" xfId="62" applyNumberFormat="1" applyFont="1" applyFill="1" applyBorder="1" applyAlignment="1">
      <alignment horizontal="center"/>
    </xf>
    <xf numFmtId="174" fontId="1" fillId="33" borderId="38" xfId="62" applyNumberFormat="1" applyFont="1" applyFill="1" applyBorder="1" applyAlignment="1">
      <alignment horizontal="center"/>
    </xf>
    <xf numFmtId="174" fontId="1" fillId="33" borderId="46" xfId="62" applyNumberFormat="1" applyFont="1" applyFill="1" applyBorder="1" applyAlignment="1">
      <alignment horizontal="center"/>
    </xf>
    <xf numFmtId="171" fontId="0" fillId="33" borderId="33" xfId="0" applyNumberFormat="1" applyFill="1" applyBorder="1" applyAlignment="1">
      <alignment horizontal="center"/>
    </xf>
    <xf numFmtId="171" fontId="0" fillId="33" borderId="42" xfId="0" applyNumberFormat="1" applyFill="1" applyBorder="1" applyAlignment="1">
      <alignment horizontal="center"/>
    </xf>
    <xf numFmtId="171" fontId="0" fillId="33" borderId="0" xfId="0" applyNumberFormat="1" applyFill="1" applyBorder="1" applyAlignment="1">
      <alignment horizontal="center"/>
    </xf>
    <xf numFmtId="171" fontId="0" fillId="33" borderId="32" xfId="0" applyNumberFormat="1" applyFill="1" applyBorder="1" applyAlignment="1">
      <alignment horizontal="center"/>
    </xf>
    <xf numFmtId="171" fontId="0" fillId="33" borderId="24" xfId="0" applyNumberFormat="1" applyFill="1" applyBorder="1" applyAlignment="1">
      <alignment horizontal="center"/>
    </xf>
    <xf numFmtId="171" fontId="0" fillId="33" borderId="0" xfId="0" applyNumberFormat="1" applyFont="1" applyFill="1" applyBorder="1" applyAlignment="1">
      <alignment horizontal="center"/>
    </xf>
    <xf numFmtId="171" fontId="0" fillId="33" borderId="42" xfId="0" applyNumberFormat="1" applyFont="1" applyFill="1" applyBorder="1" applyAlignment="1">
      <alignment horizontal="center"/>
    </xf>
    <xf numFmtId="171" fontId="0" fillId="33" borderId="0" xfId="42" applyNumberFormat="1" applyFont="1" applyFill="1" applyBorder="1" applyAlignment="1">
      <alignment horizontal="center"/>
    </xf>
    <xf numFmtId="171" fontId="0" fillId="33" borderId="43" xfId="42" applyNumberFormat="1" applyFont="1" applyFill="1" applyBorder="1" applyAlignment="1">
      <alignment horizontal="center"/>
    </xf>
    <xf numFmtId="171" fontId="0" fillId="33" borderId="33" xfId="0" applyNumberFormat="1" applyFont="1" applyFill="1" applyBorder="1" applyAlignment="1">
      <alignment horizontal="center"/>
    </xf>
    <xf numFmtId="171" fontId="0" fillId="33" borderId="32" xfId="0" applyNumberFormat="1" applyFont="1" applyFill="1" applyBorder="1" applyAlignment="1">
      <alignment horizontal="center"/>
    </xf>
    <xf numFmtId="171" fontId="0" fillId="33" borderId="33" xfId="42" applyNumberFormat="1" applyFont="1" applyFill="1" applyBorder="1" applyAlignment="1">
      <alignment horizontal="center"/>
    </xf>
    <xf numFmtId="171" fontId="0" fillId="33" borderId="32" xfId="42" applyNumberFormat="1" applyFont="1" applyFill="1" applyBorder="1" applyAlignment="1">
      <alignment horizontal="center"/>
    </xf>
    <xf numFmtId="171" fontId="0" fillId="33" borderId="47" xfId="0" applyNumberFormat="1" applyFill="1" applyBorder="1" applyAlignment="1">
      <alignment horizontal="center"/>
    </xf>
    <xf numFmtId="171" fontId="0" fillId="33" borderId="42" xfId="42" applyNumberFormat="1" applyFont="1" applyFill="1" applyBorder="1" applyAlignment="1">
      <alignment horizontal="center"/>
    </xf>
    <xf numFmtId="171" fontId="0" fillId="33" borderId="42" xfId="42" applyNumberFormat="1" applyFill="1" applyBorder="1" applyAlignment="1">
      <alignment horizontal="center"/>
    </xf>
    <xf numFmtId="0" fontId="0" fillId="33" borderId="4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3" fontId="0" fillId="0" borderId="51" xfId="0" applyNumberFormat="1" applyFont="1" applyFill="1" applyBorder="1" applyAlignment="1">
      <alignment horizontal="center"/>
    </xf>
    <xf numFmtId="171" fontId="0" fillId="0" borderId="52" xfId="0" applyNumberFormat="1" applyFont="1" applyFill="1" applyBorder="1" applyAlignment="1">
      <alignment horizontal="center" vertical="center"/>
    </xf>
    <xf numFmtId="171" fontId="0" fillId="0" borderId="33" xfId="0" applyNumberFormat="1" applyFont="1" applyFill="1" applyBorder="1" applyAlignment="1">
      <alignment horizontal="center" vertical="center"/>
    </xf>
    <xf numFmtId="171" fontId="0" fillId="0" borderId="48" xfId="0" applyNumberFormat="1" applyFont="1" applyFill="1" applyBorder="1" applyAlignment="1">
      <alignment horizontal="center" vertical="center"/>
    </xf>
    <xf numFmtId="171" fontId="1" fillId="0" borderId="48" xfId="0" applyNumberFormat="1" applyFont="1" applyFill="1" applyBorder="1" applyAlignment="1">
      <alignment horizontal="center" vertical="center"/>
    </xf>
    <xf numFmtId="171" fontId="1" fillId="0" borderId="51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right"/>
    </xf>
    <xf numFmtId="171" fontId="1" fillId="0" borderId="52" xfId="0" applyNumberFormat="1" applyFont="1" applyFill="1" applyBorder="1" applyAlignment="1">
      <alignment horizontal="center" vertical="center"/>
    </xf>
    <xf numFmtId="171" fontId="0" fillId="0" borderId="53" xfId="0" applyNumberFormat="1" applyFont="1" applyFill="1" applyBorder="1" applyAlignment="1">
      <alignment horizontal="center" vertical="center"/>
    </xf>
    <xf numFmtId="179" fontId="1" fillId="0" borderId="54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171" fontId="1" fillId="0" borderId="56" xfId="0" applyNumberFormat="1" applyFont="1" applyFill="1" applyBorder="1" applyAlignment="1">
      <alignment horizontal="center" vertical="center"/>
    </xf>
    <xf numFmtId="171" fontId="0" fillId="0" borderId="45" xfId="0" applyNumberFormat="1" applyFont="1" applyFill="1" applyBorder="1" applyAlignment="1">
      <alignment horizontal="center" vertical="center"/>
    </xf>
    <xf numFmtId="171" fontId="0" fillId="0" borderId="46" xfId="0" applyNumberFormat="1" applyFont="1" applyFill="1" applyBorder="1" applyAlignment="1">
      <alignment horizontal="center" vertical="center"/>
    </xf>
    <xf numFmtId="171" fontId="0" fillId="0" borderId="57" xfId="0" applyNumberFormat="1" applyFont="1" applyFill="1" applyBorder="1" applyAlignment="1">
      <alignment horizontal="center" vertical="center"/>
    </xf>
    <xf numFmtId="171" fontId="1" fillId="0" borderId="45" xfId="0" applyNumberFormat="1" applyFont="1" applyFill="1" applyBorder="1" applyAlignment="1">
      <alignment horizontal="center" vertical="center"/>
    </xf>
    <xf numFmtId="171" fontId="1" fillId="0" borderId="46" xfId="0" applyNumberFormat="1" applyFont="1" applyFill="1" applyBorder="1" applyAlignment="1">
      <alignment horizontal="center" vertical="center"/>
    </xf>
    <xf numFmtId="3" fontId="1" fillId="0" borderId="58" xfId="0" applyNumberFormat="1" applyFont="1" applyFill="1" applyBorder="1" applyAlignment="1">
      <alignment horizontal="right"/>
    </xf>
    <xf numFmtId="171" fontId="1" fillId="0" borderId="58" xfId="0" applyNumberFormat="1" applyFont="1" applyFill="1" applyBorder="1" applyAlignment="1">
      <alignment horizontal="center" vertical="center"/>
    </xf>
    <xf numFmtId="171" fontId="1" fillId="0" borderId="27" xfId="0" applyNumberFormat="1" applyFont="1" applyFill="1" applyBorder="1" applyAlignment="1">
      <alignment horizontal="center" vertical="center"/>
    </xf>
    <xf numFmtId="171" fontId="1" fillId="0" borderId="59" xfId="0" applyNumberFormat="1" applyFont="1" applyFill="1" applyBorder="1" applyAlignment="1">
      <alignment horizontal="center" vertical="center"/>
    </xf>
    <xf numFmtId="173" fontId="7" fillId="33" borderId="30" xfId="57" applyNumberFormat="1" applyFont="1" applyFill="1" applyBorder="1" applyAlignment="1">
      <alignment horizontal="centerContinuous" vertical="center" wrapText="1"/>
      <protection/>
    </xf>
    <xf numFmtId="173" fontId="7" fillId="33" borderId="19" xfId="57" applyNumberFormat="1" applyFont="1" applyFill="1" applyBorder="1" applyAlignment="1">
      <alignment horizontal="center" vertical="center" wrapText="1"/>
      <protection/>
    </xf>
    <xf numFmtId="0" fontId="16" fillId="33" borderId="22" xfId="58" applyFont="1" applyFill="1" applyBorder="1" applyAlignment="1">
      <alignment horizontal="center" vertical="center"/>
      <protection/>
    </xf>
    <xf numFmtId="0" fontId="16" fillId="33" borderId="23" xfId="58" applyFont="1" applyFill="1" applyBorder="1" applyAlignment="1">
      <alignment horizontal="center" vertical="center"/>
      <protection/>
    </xf>
    <xf numFmtId="0" fontId="16" fillId="33" borderId="19" xfId="58" applyFont="1" applyFill="1" applyBorder="1" applyAlignment="1">
      <alignment horizontal="center" vertical="center"/>
      <protection/>
    </xf>
    <xf numFmtId="0" fontId="16" fillId="33" borderId="0" xfId="58" applyFont="1" applyFill="1" applyBorder="1" applyAlignment="1" quotePrefix="1">
      <alignment horizontal="left" vertical="center"/>
      <protection/>
    </xf>
    <xf numFmtId="0" fontId="16" fillId="33" borderId="0" xfId="58" applyFont="1" applyFill="1" applyBorder="1" applyAlignment="1">
      <alignment horizontal="left" vertical="center"/>
      <protection/>
    </xf>
    <xf numFmtId="0" fontId="16" fillId="33" borderId="0" xfId="58" applyFont="1" applyFill="1" applyBorder="1" applyAlignment="1">
      <alignment vertical="center"/>
      <protection/>
    </xf>
    <xf numFmtId="0" fontId="0" fillId="33" borderId="60" xfId="0" applyFill="1" applyBorder="1" applyAlignment="1">
      <alignment/>
    </xf>
    <xf numFmtId="0" fontId="16" fillId="33" borderId="60" xfId="58" applyFont="1" applyFill="1" applyBorder="1" applyAlignment="1">
      <alignment vertical="center"/>
      <protection/>
    </xf>
    <xf numFmtId="0" fontId="0" fillId="33" borderId="23" xfId="0" applyFill="1" applyBorder="1" applyAlignment="1">
      <alignment/>
    </xf>
    <xf numFmtId="0" fontId="16" fillId="33" borderId="23" xfId="58" applyFont="1" applyFill="1" applyBorder="1" applyAlignment="1">
      <alignment vertical="center"/>
      <protection/>
    </xf>
    <xf numFmtId="0" fontId="4" fillId="33" borderId="61" xfId="58" applyFont="1" applyFill="1" applyBorder="1" applyAlignment="1" quotePrefix="1">
      <alignment horizontal="left" vertical="center"/>
      <protection/>
    </xf>
    <xf numFmtId="0" fontId="4" fillId="33" borderId="62" xfId="58" applyFont="1" applyFill="1" applyBorder="1" applyAlignment="1">
      <alignment vertical="center"/>
      <protection/>
    </xf>
    <xf numFmtId="171" fontId="1" fillId="33" borderId="62" xfId="0" applyNumberFormat="1" applyFont="1" applyFill="1" applyBorder="1" applyAlignment="1">
      <alignment/>
    </xf>
    <xf numFmtId="0" fontId="4" fillId="33" borderId="22" xfId="58" applyFont="1" applyFill="1" applyBorder="1" applyAlignment="1">
      <alignment vertical="center"/>
      <protection/>
    </xf>
    <xf numFmtId="0" fontId="4" fillId="33" borderId="23" xfId="58" applyFont="1" applyFill="1" applyBorder="1" applyAlignment="1">
      <alignment horizontal="left" vertical="center"/>
      <protection/>
    </xf>
    <xf numFmtId="0" fontId="4" fillId="33" borderId="62" xfId="58" applyFont="1" applyFill="1" applyBorder="1" applyAlignment="1">
      <alignment horizontal="left" vertical="center"/>
      <protection/>
    </xf>
    <xf numFmtId="0" fontId="4" fillId="33" borderId="22" xfId="58" applyFont="1" applyFill="1" applyBorder="1" applyAlignment="1">
      <alignment horizontal="left" vertical="center"/>
      <protection/>
    </xf>
    <xf numFmtId="0" fontId="4" fillId="33" borderId="23" xfId="58" applyFont="1" applyFill="1" applyBorder="1" applyAlignment="1">
      <alignment vertical="center"/>
      <protection/>
    </xf>
    <xf numFmtId="171" fontId="1" fillId="33" borderId="23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37" xfId="0" applyNumberFormat="1" applyFont="1" applyFill="1" applyBorder="1" applyAlignment="1">
      <alignment horizontal="center" vertical="center"/>
    </xf>
    <xf numFmtId="171" fontId="0" fillId="0" borderId="38" xfId="0" applyNumberFormat="1" applyFont="1" applyFill="1" applyBorder="1" applyAlignment="1">
      <alignment horizontal="center" vertical="center"/>
    </xf>
    <xf numFmtId="171" fontId="0" fillId="0" borderId="3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171" fontId="1" fillId="0" borderId="53" xfId="0" applyNumberFormat="1" applyFont="1" applyFill="1" applyBorder="1" applyAlignment="1">
      <alignment horizontal="center" vertical="center"/>
    </xf>
    <xf numFmtId="171" fontId="1" fillId="0" borderId="21" xfId="0" applyNumberFormat="1" applyFont="1" applyFill="1" applyBorder="1" applyAlignment="1">
      <alignment horizontal="center" vertical="center"/>
    </xf>
    <xf numFmtId="171" fontId="1" fillId="0" borderId="57" xfId="0" applyNumberFormat="1" applyFont="1" applyFill="1" applyBorder="1" applyAlignment="1">
      <alignment horizontal="center" vertical="center"/>
    </xf>
    <xf numFmtId="9" fontId="0" fillId="33" borderId="24" xfId="62" applyFont="1" applyFill="1" applyBorder="1" applyAlignment="1">
      <alignment/>
    </xf>
    <xf numFmtId="9" fontId="0" fillId="33" borderId="30" xfId="62" applyFont="1" applyFill="1" applyBorder="1" applyAlignment="1">
      <alignment/>
    </xf>
    <xf numFmtId="9" fontId="0" fillId="33" borderId="63" xfId="62" applyFont="1" applyFill="1" applyBorder="1" applyAlignment="1">
      <alignment/>
    </xf>
    <xf numFmtId="9" fontId="0" fillId="33" borderId="19" xfId="62" applyFont="1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4" xfId="0" applyFill="1" applyBorder="1" applyAlignment="1">
      <alignment/>
    </xf>
    <xf numFmtId="171" fontId="0" fillId="33" borderId="60" xfId="42" applyNumberFormat="1" applyFont="1" applyFill="1" applyBorder="1" applyAlignment="1">
      <alignment/>
    </xf>
    <xf numFmtId="171" fontId="0" fillId="33" borderId="0" xfId="42" applyNumberFormat="1" applyFont="1" applyFill="1" applyBorder="1" applyAlignment="1">
      <alignment/>
    </xf>
    <xf numFmtId="171" fontId="1" fillId="33" borderId="23" xfId="42" applyNumberFormat="1" applyFont="1" applyFill="1" applyBorder="1" applyAlignment="1">
      <alignment/>
    </xf>
    <xf numFmtId="171" fontId="0" fillId="33" borderId="23" xfId="42" applyNumberFormat="1" applyFont="1" applyFill="1" applyBorder="1" applyAlignment="1">
      <alignment/>
    </xf>
    <xf numFmtId="9" fontId="1" fillId="33" borderId="30" xfId="62" applyFont="1" applyFill="1" applyBorder="1" applyAlignment="1">
      <alignment/>
    </xf>
    <xf numFmtId="9" fontId="1" fillId="33" borderId="63" xfId="62" applyFont="1" applyFill="1" applyBorder="1" applyAlignment="1">
      <alignment/>
    </xf>
    <xf numFmtId="171" fontId="0" fillId="0" borderId="0" xfId="0" applyNumberForma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2" fontId="0" fillId="33" borderId="42" xfId="0" applyNumberFormat="1" applyFill="1" applyBorder="1" applyAlignment="1">
      <alignment horizontal="right" indent="1"/>
    </xf>
    <xf numFmtId="2" fontId="0" fillId="33" borderId="42" xfId="42" applyNumberFormat="1" applyFont="1" applyFill="1" applyBorder="1" applyAlignment="1">
      <alignment horizontal="right" indent="1"/>
    </xf>
    <xf numFmtId="2" fontId="0" fillId="33" borderId="43" xfId="42" applyNumberFormat="1" applyFont="1" applyFill="1" applyBorder="1" applyAlignment="1">
      <alignment horizontal="right" indent="1"/>
    </xf>
    <xf numFmtId="174" fontId="1" fillId="33" borderId="42" xfId="62" applyNumberFormat="1" applyFont="1" applyFill="1" applyBorder="1" applyAlignment="1">
      <alignment horizontal="right" indent="1"/>
    </xf>
    <xf numFmtId="2" fontId="0" fillId="33" borderId="48" xfId="0" applyNumberFormat="1" applyFill="1" applyBorder="1" applyAlignment="1">
      <alignment horizontal="right" indent="1"/>
    </xf>
    <xf numFmtId="2" fontId="0" fillId="33" borderId="38" xfId="0" applyNumberFormat="1" applyFill="1" applyBorder="1" applyAlignment="1">
      <alignment horizontal="right" indent="1"/>
    </xf>
    <xf numFmtId="2" fontId="0" fillId="33" borderId="48" xfId="42" applyNumberFormat="1" applyFont="1" applyFill="1" applyBorder="1" applyAlignment="1">
      <alignment horizontal="right" indent="1"/>
    </xf>
    <xf numFmtId="2" fontId="0" fillId="33" borderId="38" xfId="42" applyNumberFormat="1" applyFont="1" applyFill="1" applyBorder="1" applyAlignment="1">
      <alignment horizontal="right" indent="1"/>
    </xf>
    <xf numFmtId="2" fontId="0" fillId="33" borderId="48" xfId="42" applyNumberFormat="1" applyFill="1" applyBorder="1" applyAlignment="1">
      <alignment horizontal="right" indent="1"/>
    </xf>
    <xf numFmtId="2" fontId="0" fillId="33" borderId="48" xfId="0" applyNumberFormat="1" applyFont="1" applyFill="1" applyBorder="1" applyAlignment="1">
      <alignment horizontal="right" indent="1"/>
    </xf>
    <xf numFmtId="2" fontId="0" fillId="33" borderId="38" xfId="0" applyNumberFormat="1" applyFont="1" applyFill="1" applyBorder="1" applyAlignment="1">
      <alignment horizontal="right" indent="1"/>
    </xf>
    <xf numFmtId="174" fontId="1" fillId="33" borderId="48" xfId="62" applyNumberFormat="1" applyFont="1" applyFill="1" applyBorder="1" applyAlignment="1">
      <alignment horizontal="right" indent="1"/>
    </xf>
    <xf numFmtId="174" fontId="1" fillId="33" borderId="38" xfId="62" applyNumberFormat="1" applyFont="1" applyFill="1" applyBorder="1" applyAlignment="1">
      <alignment horizontal="right" indent="1"/>
    </xf>
    <xf numFmtId="174" fontId="1" fillId="33" borderId="36" xfId="62" applyNumberFormat="1" applyFont="1" applyFill="1" applyBorder="1" applyAlignment="1">
      <alignment horizontal="right" indent="1"/>
    </xf>
    <xf numFmtId="174" fontId="1" fillId="33" borderId="65" xfId="62" applyNumberFormat="1" applyFont="1" applyFill="1" applyBorder="1" applyAlignment="1">
      <alignment horizontal="right" indent="1"/>
    </xf>
    <xf numFmtId="174" fontId="1" fillId="33" borderId="25" xfId="62" applyNumberFormat="1" applyFont="1" applyFill="1" applyBorder="1" applyAlignment="1">
      <alignment horizontal="right" indent="1"/>
    </xf>
    <xf numFmtId="0" fontId="0" fillId="33" borderId="29" xfId="0" applyFill="1" applyBorder="1" applyAlignment="1">
      <alignment/>
    </xf>
    <xf numFmtId="2" fontId="0" fillId="33" borderId="53" xfId="0" applyNumberFormat="1" applyFont="1" applyFill="1" applyBorder="1" applyAlignment="1">
      <alignment horizontal="right" indent="1"/>
    </xf>
    <xf numFmtId="2" fontId="0" fillId="33" borderId="39" xfId="0" applyNumberFormat="1" applyFont="1" applyFill="1" applyBorder="1" applyAlignment="1">
      <alignment horizontal="right" indent="1"/>
    </xf>
    <xf numFmtId="0" fontId="0" fillId="33" borderId="57" xfId="0" applyFill="1" applyBorder="1" applyAlignment="1">
      <alignment/>
    </xf>
    <xf numFmtId="2" fontId="0" fillId="33" borderId="24" xfId="0" applyNumberFormat="1" applyFill="1" applyBorder="1" applyAlignment="1">
      <alignment/>
    </xf>
    <xf numFmtId="2" fontId="0" fillId="33" borderId="45" xfId="0" applyNumberFormat="1" applyFill="1" applyBorder="1" applyAlignment="1">
      <alignment/>
    </xf>
    <xf numFmtId="2" fontId="0" fillId="33" borderId="46" xfId="0" applyNumberFormat="1" applyFill="1" applyBorder="1" applyAlignment="1">
      <alignment/>
    </xf>
    <xf numFmtId="2" fontId="0" fillId="33" borderId="53" xfId="0" applyNumberFormat="1" applyFill="1" applyBorder="1" applyAlignment="1">
      <alignment horizontal="right" indent="1"/>
    </xf>
    <xf numFmtId="2" fontId="0" fillId="33" borderId="39" xfId="0" applyNumberFormat="1" applyFill="1" applyBorder="1" applyAlignment="1">
      <alignment horizontal="right" indent="1"/>
    </xf>
    <xf numFmtId="172" fontId="0" fillId="33" borderId="53" xfId="0" applyNumberFormat="1" applyFont="1" applyFill="1" applyBorder="1" applyAlignment="1">
      <alignment horizontal="center" vertical="center" wrapText="1"/>
    </xf>
    <xf numFmtId="172" fontId="0" fillId="33" borderId="39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left"/>
    </xf>
    <xf numFmtId="3" fontId="0" fillId="0" borderId="43" xfId="0" applyNumberFormat="1" applyFont="1" applyFill="1" applyBorder="1" applyAlignment="1">
      <alignment horizontal="left"/>
    </xf>
    <xf numFmtId="3" fontId="0" fillId="0" borderId="51" xfId="0" applyNumberFormat="1" applyFont="1" applyFill="1" applyBorder="1" applyAlignment="1">
      <alignment horizontal="left"/>
    </xf>
    <xf numFmtId="3" fontId="1" fillId="0" borderId="52" xfId="0" applyNumberFormat="1" applyFont="1" applyFill="1" applyBorder="1" applyAlignment="1">
      <alignment horizontal="left"/>
    </xf>
    <xf numFmtId="3" fontId="0" fillId="0" borderId="48" xfId="0" applyNumberFormat="1" applyFont="1" applyFill="1" applyBorder="1" applyAlignment="1">
      <alignment horizontal="left"/>
    </xf>
    <xf numFmtId="3" fontId="0" fillId="0" borderId="53" xfId="0" applyNumberFormat="1" applyFont="1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33" borderId="47" xfId="0" applyFill="1" applyBorder="1" applyAlignment="1">
      <alignment/>
    </xf>
    <xf numFmtId="2" fontId="0" fillId="33" borderId="32" xfId="0" applyNumberFormat="1" applyFill="1" applyBorder="1" applyAlignment="1">
      <alignment horizontal="right" indent="1"/>
    </xf>
    <xf numFmtId="2" fontId="0" fillId="33" borderId="37" xfId="0" applyNumberFormat="1" applyFill="1" applyBorder="1" applyAlignment="1">
      <alignment horizontal="right" inden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73" fontId="18" fillId="33" borderId="60" xfId="57" applyNumberFormat="1" applyFont="1" applyFill="1" applyBorder="1" applyAlignment="1">
      <alignment horizontal="center" vertical="center" wrapText="1"/>
      <protection/>
    </xf>
    <xf numFmtId="173" fontId="18" fillId="33" borderId="0" xfId="57" applyNumberFormat="1" applyFont="1" applyFill="1" applyBorder="1" applyAlignment="1">
      <alignment horizontal="center" vertical="center" wrapText="1"/>
      <protection/>
    </xf>
    <xf numFmtId="0" fontId="1" fillId="33" borderId="60" xfId="0" applyFont="1" applyFill="1" applyBorder="1" applyAlignment="1">
      <alignment horizontal="center"/>
    </xf>
    <xf numFmtId="0" fontId="7" fillId="33" borderId="19" xfId="58" applyFont="1" applyFill="1" applyBorder="1" applyAlignment="1">
      <alignment horizontal="center" vertical="top" textRotation="180"/>
      <protection/>
    </xf>
    <xf numFmtId="0" fontId="1" fillId="33" borderId="63" xfId="0" applyFont="1" applyFill="1" applyBorder="1" applyAlignment="1">
      <alignment horizontal="center"/>
    </xf>
    <xf numFmtId="0" fontId="7" fillId="33" borderId="30" xfId="58" applyFont="1" applyFill="1" applyBorder="1" applyAlignment="1">
      <alignment horizontal="center" vertical="top" textRotation="180"/>
      <protection/>
    </xf>
    <xf numFmtId="0" fontId="7" fillId="33" borderId="22" xfId="58" applyFont="1" applyFill="1" applyBorder="1" applyAlignment="1">
      <alignment horizontal="center" vertical="top" textRotation="180"/>
      <protection/>
    </xf>
    <xf numFmtId="2" fontId="1" fillId="33" borderId="0" xfId="42" applyNumberFormat="1" applyFont="1" applyFill="1" applyBorder="1" applyAlignment="1">
      <alignment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4" borderId="10" xfId="58" applyFont="1" applyFill="1" applyBorder="1" applyAlignment="1">
      <alignment horizontal="center" vertical="center" textRotation="90"/>
      <protection/>
    </xf>
    <xf numFmtId="0" fontId="1" fillId="34" borderId="11" xfId="58" applyFont="1" applyFill="1" applyBorder="1" applyAlignment="1">
      <alignment horizontal="center" vertical="center" textRotation="90"/>
      <protection/>
    </xf>
    <xf numFmtId="0" fontId="1" fillId="34" borderId="13" xfId="58" applyFont="1" applyFill="1" applyBorder="1" applyAlignment="1">
      <alignment horizontal="center" vertical="center" textRotation="90"/>
      <protection/>
    </xf>
    <xf numFmtId="2" fontId="1" fillId="33" borderId="30" xfId="42" applyNumberFormat="1" applyFont="1" applyFill="1" applyBorder="1" applyAlignment="1">
      <alignment horizontal="center" vertical="center" wrapText="1"/>
    </xf>
    <xf numFmtId="2" fontId="1" fillId="33" borderId="19" xfId="42" applyNumberFormat="1" applyFont="1" applyFill="1" applyBorder="1" applyAlignment="1">
      <alignment horizontal="center" vertical="center" wrapText="1"/>
    </xf>
    <xf numFmtId="2" fontId="1" fillId="33" borderId="22" xfId="42" applyNumberFormat="1" applyFont="1" applyFill="1" applyBorder="1" applyAlignment="1">
      <alignment horizontal="center" vertical="center" wrapText="1"/>
    </xf>
    <xf numFmtId="2" fontId="1" fillId="33" borderId="63" xfId="42" applyNumberFormat="1" applyFont="1" applyFill="1" applyBorder="1" applyAlignment="1">
      <alignment horizontal="center" vertical="center"/>
    </xf>
    <xf numFmtId="2" fontId="1" fillId="33" borderId="24" xfId="42" applyNumberFormat="1" applyFont="1" applyFill="1" applyBorder="1" applyAlignment="1">
      <alignment horizontal="center" vertical="center"/>
    </xf>
    <xf numFmtId="2" fontId="1" fillId="33" borderId="29" xfId="42" applyNumberFormat="1" applyFont="1" applyFill="1" applyBorder="1" applyAlignment="1">
      <alignment horizontal="center" vertical="center"/>
    </xf>
    <xf numFmtId="0" fontId="1" fillId="35" borderId="10" xfId="58" applyFont="1" applyFill="1" applyBorder="1" applyAlignment="1">
      <alignment horizontal="center" vertical="center" textRotation="90"/>
      <protection/>
    </xf>
    <xf numFmtId="0" fontId="1" fillId="35" borderId="11" xfId="58" applyFont="1" applyFill="1" applyBorder="1" applyAlignment="1">
      <alignment horizontal="center" vertical="center" textRotation="90"/>
      <protection/>
    </xf>
    <xf numFmtId="0" fontId="1" fillId="35" borderId="13" xfId="58" applyFont="1" applyFill="1" applyBorder="1" applyAlignment="1">
      <alignment horizontal="center" vertical="center" textRotation="90"/>
      <protection/>
    </xf>
    <xf numFmtId="0" fontId="1" fillId="33" borderId="69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172" fontId="1" fillId="33" borderId="60" xfId="0" applyNumberFormat="1" applyFont="1" applyFill="1" applyBorder="1" applyAlignment="1">
      <alignment horizontal="center" vertical="center" wrapText="1"/>
    </xf>
    <xf numFmtId="172" fontId="1" fillId="33" borderId="21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172" fontId="1" fillId="33" borderId="71" xfId="0" applyNumberFormat="1" applyFont="1" applyFill="1" applyBorder="1" applyAlignment="1">
      <alignment horizontal="center" vertical="center" wrapText="1"/>
    </xf>
    <xf numFmtId="172" fontId="1" fillId="33" borderId="72" xfId="0" applyNumberFormat="1" applyFont="1" applyFill="1" applyBorder="1" applyAlignment="1">
      <alignment horizontal="center" vertical="center" wrapText="1"/>
    </xf>
    <xf numFmtId="2" fontId="1" fillId="33" borderId="19" xfId="42" applyNumberFormat="1" applyFont="1" applyFill="1" applyBorder="1" applyAlignment="1">
      <alignment horizontal="left" indent="2"/>
    </xf>
    <xf numFmtId="2" fontId="1" fillId="33" borderId="0" xfId="42" applyNumberFormat="1" applyFont="1" applyFill="1" applyBorder="1" applyAlignment="1">
      <alignment horizontal="left" indent="2"/>
    </xf>
    <xf numFmtId="2" fontId="1" fillId="33" borderId="30" xfId="0" applyNumberFormat="1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2" fontId="1" fillId="33" borderId="72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19" xfId="42" applyNumberFormat="1" applyFont="1" applyFill="1" applyBorder="1" applyAlignment="1">
      <alignment horizontal="center"/>
    </xf>
    <xf numFmtId="2" fontId="1" fillId="33" borderId="38" xfId="42" applyNumberFormat="1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" fillId="0" borderId="74" xfId="0" applyFont="1" applyBorder="1" applyAlignment="1">
      <alignment horizontal="center" vertical="center" textRotation="90"/>
    </xf>
    <xf numFmtId="0" fontId="1" fillId="0" borderId="75" xfId="0" applyFont="1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995 SLT" xfId="57"/>
    <cellStyle name="Normal_Matrix Format" xfId="58"/>
    <cellStyle name="Normal_Summary (2)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9CBB99"/>
      <rgbColor rgb="00E98062"/>
      <rgbColor rgb="00808000"/>
      <rgbColor rgb="00800080"/>
      <rgbColor rgb="00EE9B92"/>
      <rgbColor rgb="00B7DB8E"/>
      <rgbColor rgb="00808080"/>
      <rgbColor rgb="008080FF"/>
      <rgbColor rgb="00802060"/>
      <rgbColor rgb="00EE9B92"/>
      <rgbColor rgb="00A0E0E0"/>
      <rgbColor rgb="00600080"/>
      <rgbColor rgb="00339966"/>
      <rgbColor rgb="000080C0"/>
      <rgbColor rgb="00C0C0FF"/>
      <rgbColor rgb="00000080"/>
      <rgbColor rgb="00FF00FF"/>
      <rgbColor rgb="00C3B7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D9D9FF"/>
      <rgbColor rgb="00CC9CCC"/>
      <rgbColor rgb="00CC99FF"/>
      <rgbColor rgb="00E3E3E3"/>
      <rgbColor rgb="00398FCA"/>
      <rgbColor rgb="0033CCCC"/>
      <rgbColor rgb="00339933"/>
      <rgbColor rgb="00999933"/>
      <rgbColor rgb="00996633"/>
      <rgbColor rgb="00996666"/>
      <rgbColor rgb="009FAAD3"/>
      <rgbColor rgb="00969696"/>
      <rgbColor rgb="000071B6"/>
      <rgbColor rgb="00336666"/>
      <rgbColor rgb="00C3B700"/>
      <rgbColor rgb="00339966"/>
      <rgbColor rgb="00398FCA"/>
      <rgbColor rgb="00993366"/>
      <rgbColor rgb="00B7DB8E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457200</xdr:colOff>
      <xdr:row>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09625" y="172402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19075" y="40576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 vert="vert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457200</xdr:colOff>
      <xdr:row>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09625" y="172402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457200</xdr:colOff>
      <xdr:row>9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09625" y="172402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19075" y="40576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 vert="vert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457200</xdr:colOff>
      <xdr:row>9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09625" y="172402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56</xdr:row>
      <xdr:rowOff>142875</xdr:rowOff>
    </xdr:from>
    <xdr:to>
      <xdr:col>15</xdr:col>
      <xdr:colOff>533400</xdr:colOff>
      <xdr:row>67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61950" y="10029825"/>
          <a:ext cx="12658725" cy="1600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Imports are bituminous and sub-bituminous coal.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Coal exports are mainly bituminous rank.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Stock figures include coal at Huntly power station. Information from Statistics New Zealand and Genesis Energy.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Includes electricity generation, cogeneration, and losses and own use. Losses and own use (approximately 0.03 PJ) were estimated up to and including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Revised from 1989 to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N.A. = Not available.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n.a. = Not applicable.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Revised figures.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information on the New Zealand coal industry is available on the Ministry of Economic Development website: www.med.govt.nz/energy/data/coal/.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38100</xdr:rowOff>
    </xdr:from>
    <xdr:to>
      <xdr:col>9</xdr:col>
      <xdr:colOff>228600</xdr:colOff>
      <xdr:row>51</xdr:row>
      <xdr:rowOff>85725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04800" y="8391525"/>
          <a:ext cx="7648575" cy="11239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See Glossary for definition of term used.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Excludes cogeneration.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Estimated up to and including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The survey used to calculate these figures changed substantially in 2009, and while it is expected that 2009 figures are more accurate,   comparing with previous years may cause difficulty.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Revised figures.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3200400</xdr:colOff>
      <xdr:row>36</xdr:row>
      <xdr:rowOff>104775</xdr:rowOff>
    </xdr:from>
    <xdr:to>
      <xdr:col>4</xdr:col>
      <xdr:colOff>657225</xdr:colOff>
      <xdr:row>43</xdr:row>
      <xdr:rowOff>152400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200400" y="6934200"/>
          <a:ext cx="3933825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The Ministry of Economic Development has been collecting a sectorial breakdown at this level since 2009.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Too many ANZSIC codes to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No ANZSIC code exists.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K29"/>
  <sheetViews>
    <sheetView zoomScaleSheetLayoutView="100" workbookViewId="0" topLeftCell="A1">
      <selection activeCell="G13" sqref="G1:G65536"/>
    </sheetView>
  </sheetViews>
  <sheetFormatPr defaultColWidth="9.140625" defaultRowHeight="12.75"/>
  <cols>
    <col min="1" max="1" width="16.7109375" style="1" customWidth="1"/>
    <col min="2" max="2" width="11.8515625" style="2" customWidth="1"/>
    <col min="3" max="3" width="15.421875" style="2" customWidth="1"/>
    <col min="4" max="4" width="12.8515625" style="2" customWidth="1"/>
    <col min="5" max="5" width="10.28125" style="2" customWidth="1"/>
    <col min="6" max="6" width="12.7109375" style="2" customWidth="1"/>
    <col min="7" max="7" width="11.140625" style="2" customWidth="1"/>
    <col min="8" max="8" width="10.8515625" style="2" customWidth="1"/>
    <col min="9" max="9" width="15.140625" style="2" bestFit="1" customWidth="1"/>
    <col min="10" max="10" width="10.28125" style="2" bestFit="1" customWidth="1"/>
    <col min="11" max="11" width="14.28125" style="2" bestFit="1" customWidth="1"/>
    <col min="12" max="12" width="12.8515625" style="2" customWidth="1"/>
    <col min="13" max="13" width="9.140625" style="2" customWidth="1"/>
    <col min="14" max="14" width="11.421875" style="2" bestFit="1" customWidth="1"/>
    <col min="15" max="15" width="10.8515625" style="2" customWidth="1"/>
    <col min="16" max="17" width="9.140625" style="2" customWidth="1"/>
    <col min="18" max="18" width="11.140625" style="2" customWidth="1"/>
    <col min="19" max="16384" width="9.140625" style="2" customWidth="1"/>
  </cols>
  <sheetData>
    <row r="2" ht="12">
      <c r="A2" s="1" t="s">
        <v>114</v>
      </c>
    </row>
    <row r="4" ht="11.25" customHeight="1" thickBot="1"/>
    <row r="5" spans="1:11" s="1" customFormat="1" ht="17.25" customHeight="1" thickBot="1">
      <c r="A5" s="3"/>
      <c r="B5" s="262">
        <v>2009</v>
      </c>
      <c r="C5" s="263"/>
      <c r="D5" s="263"/>
      <c r="E5" s="263"/>
      <c r="F5" s="263"/>
      <c r="G5" s="264"/>
      <c r="H5" s="4"/>
      <c r="I5" s="4"/>
      <c r="J5" s="4"/>
      <c r="K5" s="4"/>
    </row>
    <row r="6" spans="1:11" s="1" customFormat="1" ht="19.5" customHeight="1">
      <c r="A6" s="5"/>
      <c r="B6" s="265" t="s">
        <v>17</v>
      </c>
      <c r="C6" s="266"/>
      <c r="D6" s="267"/>
      <c r="E6" s="265" t="s">
        <v>16</v>
      </c>
      <c r="F6" s="267"/>
      <c r="G6" s="252" t="s">
        <v>23</v>
      </c>
      <c r="H6" s="4"/>
      <c r="I6" s="4"/>
      <c r="J6" s="4"/>
      <c r="K6" s="4"/>
    </row>
    <row r="7" spans="1:11" s="7" customFormat="1" ht="21.75" customHeight="1" thickBot="1">
      <c r="A7" s="15"/>
      <c r="B7" s="16" t="s">
        <v>3</v>
      </c>
      <c r="C7" s="17" t="s">
        <v>84</v>
      </c>
      <c r="D7" s="17" t="s">
        <v>2</v>
      </c>
      <c r="E7" s="18" t="s">
        <v>6</v>
      </c>
      <c r="F7" s="24" t="s">
        <v>7</v>
      </c>
      <c r="G7" s="253"/>
      <c r="H7" s="6"/>
      <c r="I7" s="6"/>
      <c r="J7" s="6"/>
      <c r="K7" s="6"/>
    </row>
    <row r="8" spans="1:11" ht="12">
      <c r="A8" s="14" t="s">
        <v>8</v>
      </c>
      <c r="B8" s="68">
        <v>0</v>
      </c>
      <c r="C8" s="69">
        <v>1746.57245</v>
      </c>
      <c r="D8" s="69">
        <v>0</v>
      </c>
      <c r="E8" s="68">
        <v>1380.65445</v>
      </c>
      <c r="F8" s="70">
        <v>365.918</v>
      </c>
      <c r="G8" s="71">
        <v>1746.5724500000001</v>
      </c>
      <c r="H8" s="8"/>
      <c r="J8" s="8"/>
      <c r="K8" s="8"/>
    </row>
    <row r="9" spans="1:11" s="1" customFormat="1" ht="12.75" thickBot="1">
      <c r="A9" s="9" t="s">
        <v>9</v>
      </c>
      <c r="B9" s="72">
        <v>0</v>
      </c>
      <c r="C9" s="73">
        <v>1746.57245</v>
      </c>
      <c r="D9" s="73">
        <v>0</v>
      </c>
      <c r="E9" s="72">
        <v>1380.65445</v>
      </c>
      <c r="F9" s="74">
        <v>365.918</v>
      </c>
      <c r="G9" s="75">
        <v>1746.5724500000001</v>
      </c>
      <c r="H9" s="12"/>
      <c r="I9" s="2"/>
      <c r="J9" s="12"/>
      <c r="K9" s="12"/>
    </row>
    <row r="10" spans="1:11" ht="12">
      <c r="A10" s="13" t="s">
        <v>10</v>
      </c>
      <c r="B10" s="68">
        <v>2085.48609</v>
      </c>
      <c r="C10" s="69">
        <v>151.04470999999998</v>
      </c>
      <c r="D10" s="69">
        <v>0</v>
      </c>
      <c r="E10" s="68">
        <v>1766.4068</v>
      </c>
      <c r="F10" s="70">
        <v>470.124</v>
      </c>
      <c r="G10" s="76">
        <v>2236.5308</v>
      </c>
      <c r="H10" s="8"/>
      <c r="I10" s="8"/>
      <c r="J10" s="8"/>
      <c r="K10" s="8"/>
    </row>
    <row r="11" spans="1:11" ht="12">
      <c r="A11" s="13" t="s">
        <v>11</v>
      </c>
      <c r="B11" s="68">
        <v>0</v>
      </c>
      <c r="C11" s="69">
        <v>28.976397000000002</v>
      </c>
      <c r="D11" s="69">
        <v>0</v>
      </c>
      <c r="E11" s="68">
        <v>28.976397000000002</v>
      </c>
      <c r="F11" s="70">
        <v>0</v>
      </c>
      <c r="G11" s="76">
        <v>28.976397000000002</v>
      </c>
      <c r="H11" s="8"/>
      <c r="I11" s="8"/>
      <c r="J11" s="8"/>
      <c r="K11" s="8"/>
    </row>
    <row r="12" spans="1:11" ht="12">
      <c r="A12" s="13" t="s">
        <v>12</v>
      </c>
      <c r="B12" s="68">
        <v>0</v>
      </c>
      <c r="C12" s="69">
        <v>68.889</v>
      </c>
      <c r="D12" s="69">
        <v>2.3041199999999997</v>
      </c>
      <c r="E12" s="68">
        <v>71.19312</v>
      </c>
      <c r="F12" s="70">
        <v>0</v>
      </c>
      <c r="G12" s="76">
        <v>71.19312</v>
      </c>
      <c r="H12" s="8"/>
      <c r="I12" s="8"/>
      <c r="J12" s="8"/>
      <c r="K12" s="8"/>
    </row>
    <row r="13" spans="1:11" ht="12">
      <c r="A13" s="13" t="s">
        <v>13</v>
      </c>
      <c r="B13" s="68">
        <v>0</v>
      </c>
      <c r="C13" s="69">
        <v>222.661</v>
      </c>
      <c r="D13" s="69">
        <v>257.4</v>
      </c>
      <c r="E13" s="68">
        <v>480.061</v>
      </c>
      <c r="F13" s="70">
        <v>0</v>
      </c>
      <c r="G13" s="76">
        <v>480.061</v>
      </c>
      <c r="H13" s="8"/>
      <c r="I13" s="8"/>
      <c r="J13" s="8"/>
      <c r="K13" s="8"/>
    </row>
    <row r="14" spans="1:11" s="1" customFormat="1" ht="12.75" thickBot="1">
      <c r="A14" s="9" t="s">
        <v>14</v>
      </c>
      <c r="B14" s="72">
        <v>2085.48609</v>
      </c>
      <c r="C14" s="73">
        <v>471.571107</v>
      </c>
      <c r="D14" s="73">
        <v>259.70412</v>
      </c>
      <c r="E14" s="72">
        <v>2346.6373169999997</v>
      </c>
      <c r="F14" s="74">
        <v>470.124</v>
      </c>
      <c r="G14" s="74">
        <v>2816.7613169999995</v>
      </c>
      <c r="H14" s="12"/>
      <c r="I14" s="12"/>
      <c r="J14" s="12"/>
      <c r="K14" s="12"/>
    </row>
    <row r="15" spans="1:11" s="1" customFormat="1" ht="12.75" thickBot="1">
      <c r="A15" s="10" t="s">
        <v>15</v>
      </c>
      <c r="B15" s="77">
        <v>2085.48609</v>
      </c>
      <c r="C15" s="78">
        <v>2218.143557</v>
      </c>
      <c r="D15" s="79">
        <v>259.70412</v>
      </c>
      <c r="E15" s="77">
        <v>3727.2917669999997</v>
      </c>
      <c r="F15" s="79">
        <v>836.042</v>
      </c>
      <c r="G15" s="80">
        <v>4563.333767</v>
      </c>
      <c r="H15" s="12"/>
      <c r="I15" s="95"/>
      <c r="J15" s="12"/>
      <c r="K15" s="12"/>
    </row>
    <row r="16" spans="2:8" ht="12">
      <c r="B16" s="11"/>
      <c r="C16" s="11"/>
      <c r="D16" s="11"/>
      <c r="E16" s="11"/>
      <c r="F16" s="11"/>
      <c r="G16" s="11"/>
      <c r="H16" s="11"/>
    </row>
    <row r="17" spans="1:11" ht="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">
      <c r="A18" s="21"/>
      <c r="B18" s="21"/>
      <c r="C18" s="21"/>
      <c r="D18" s="21"/>
      <c r="E18" s="21"/>
      <c r="F18" s="21"/>
      <c r="G18" s="21"/>
      <c r="H18" s="21"/>
      <c r="I18" s="21"/>
      <c r="J18" s="11"/>
      <c r="K18" s="11"/>
    </row>
    <row r="19" spans="1:11" ht="12">
      <c r="A19" s="19"/>
      <c r="B19" s="19"/>
      <c r="C19" s="19"/>
      <c r="D19" s="19"/>
      <c r="E19" s="19"/>
      <c r="F19" s="19"/>
      <c r="G19" s="19"/>
      <c r="H19" s="19"/>
      <c r="I19" s="19"/>
      <c r="J19" s="11"/>
      <c r="K19" s="11"/>
    </row>
    <row r="20" spans="1:11" ht="12">
      <c r="A20" s="19"/>
      <c r="B20" s="19"/>
      <c r="C20" s="19"/>
      <c r="D20" s="19"/>
      <c r="E20" s="19"/>
      <c r="F20" s="19"/>
      <c r="G20" s="19"/>
      <c r="H20" s="19"/>
      <c r="I20" s="19"/>
      <c r="J20" s="11"/>
      <c r="K20" s="11"/>
    </row>
    <row r="21" spans="1:11" ht="12">
      <c r="A21" s="19"/>
      <c r="B21" s="19"/>
      <c r="C21" s="19"/>
      <c r="D21" s="19"/>
      <c r="E21" s="19"/>
      <c r="F21" s="19"/>
      <c r="G21" s="19"/>
      <c r="H21" s="19"/>
      <c r="I21" s="19"/>
      <c r="J21" s="11"/>
      <c r="K21" s="11"/>
    </row>
    <row r="22" spans="1:11" ht="12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">
      <c r="A23" s="4"/>
      <c r="B23" s="11"/>
      <c r="C23" s="11"/>
      <c r="D23" s="11"/>
      <c r="E23" s="23"/>
      <c r="F23" s="11"/>
      <c r="G23" s="11"/>
      <c r="H23" s="11"/>
      <c r="I23" s="11"/>
      <c r="J23" s="11"/>
      <c r="K23" s="11"/>
    </row>
    <row r="24" spans="1:11" ht="12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sheetProtection/>
  <mergeCells count="3">
    <mergeCell ref="B5:G5"/>
    <mergeCell ref="B6:D6"/>
    <mergeCell ref="E6:F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24"/>
  <sheetViews>
    <sheetView zoomScaleSheetLayoutView="85" workbookViewId="0" topLeftCell="A1">
      <selection activeCell="K24" sqref="K24"/>
    </sheetView>
  </sheetViews>
  <sheetFormatPr defaultColWidth="8.8515625" defaultRowHeight="12.75"/>
  <cols>
    <col min="1" max="1" width="3.28125" style="0" customWidth="1"/>
    <col min="2" max="2" width="8.8515625" style="0" customWidth="1"/>
    <col min="3" max="3" width="27.421875" style="0" customWidth="1"/>
    <col min="4" max="8" width="8.8515625" style="0" customWidth="1"/>
    <col min="9" max="9" width="11.7109375" style="0" customWidth="1"/>
    <col min="10" max="10" width="10.7109375" style="0" customWidth="1"/>
    <col min="11" max="11" width="8.8515625" style="0" customWidth="1"/>
    <col min="12" max="15" width="9.140625" style="2" customWidth="1"/>
  </cols>
  <sheetData>
    <row r="1" spans="1:11" ht="15">
      <c r="A1" s="56" t="s">
        <v>115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"/>
    </row>
    <row r="3" spans="1:12" ht="15" customHeight="1">
      <c r="A3" s="172"/>
      <c r="B3" s="254" t="s">
        <v>59</v>
      </c>
      <c r="C3" s="254"/>
      <c r="D3" s="256"/>
      <c r="E3" s="256"/>
      <c r="F3" s="256"/>
      <c r="G3" s="256"/>
      <c r="H3" s="258"/>
      <c r="I3" s="271" t="s">
        <v>116</v>
      </c>
      <c r="J3" s="274" t="s">
        <v>117</v>
      </c>
      <c r="K3" s="261"/>
      <c r="L3" s="11"/>
    </row>
    <row r="4" spans="1:12" ht="16.5" customHeight="1">
      <c r="A4" s="173"/>
      <c r="B4" s="255"/>
      <c r="C4" s="255"/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272"/>
      <c r="J4" s="275"/>
      <c r="K4" s="261"/>
      <c r="L4" s="11"/>
    </row>
    <row r="5" spans="1:12" ht="15.75" thickBot="1">
      <c r="A5" s="174"/>
      <c r="B5" s="175"/>
      <c r="C5" s="175"/>
      <c r="D5" s="11"/>
      <c r="E5" s="11"/>
      <c r="F5" s="11"/>
      <c r="G5" s="11"/>
      <c r="H5" s="11"/>
      <c r="I5" s="273"/>
      <c r="J5" s="276"/>
      <c r="K5" s="261"/>
      <c r="L5" s="11"/>
    </row>
    <row r="6" spans="1:12" ht="15" customHeight="1">
      <c r="A6" s="277" t="s">
        <v>60</v>
      </c>
      <c r="B6" s="176"/>
      <c r="C6" s="177" t="s">
        <v>61</v>
      </c>
      <c r="D6" s="207">
        <v>139.43115345</v>
      </c>
      <c r="E6" s="207">
        <v>152.99262004601636</v>
      </c>
      <c r="F6" s="207">
        <v>124.84150343246645</v>
      </c>
      <c r="G6" s="207">
        <v>127.46636417407889</v>
      </c>
      <c r="H6" s="207">
        <v>116.5365436280941</v>
      </c>
      <c r="I6" s="204">
        <v>-0.04385099316687524</v>
      </c>
      <c r="J6" s="201">
        <v>-0.08574670358572478</v>
      </c>
      <c r="K6" s="2"/>
      <c r="L6" s="11"/>
    </row>
    <row r="7" spans="1:12" ht="15">
      <c r="A7" s="278"/>
      <c r="B7" s="176" t="s">
        <v>118</v>
      </c>
      <c r="C7" s="178" t="s">
        <v>4</v>
      </c>
      <c r="D7" s="208">
        <v>24.987779611360004</v>
      </c>
      <c r="E7" s="208">
        <v>28.301504877741102</v>
      </c>
      <c r="F7" s="208">
        <v>17.093896278358407</v>
      </c>
      <c r="G7" s="208">
        <v>14.05706109728224</v>
      </c>
      <c r="H7" s="208">
        <v>15.897133618551953</v>
      </c>
      <c r="I7" s="204">
        <v>-0.1069047296736737</v>
      </c>
      <c r="J7" s="201">
        <v>0.13090022932499523</v>
      </c>
      <c r="K7" s="2"/>
      <c r="L7" s="11"/>
    </row>
    <row r="8" spans="1:11" ht="15">
      <c r="A8" s="278"/>
      <c r="B8" s="176" t="s">
        <v>119</v>
      </c>
      <c r="C8" s="178" t="s">
        <v>62</v>
      </c>
      <c r="D8" s="208">
        <v>73.45155370448104</v>
      </c>
      <c r="E8" s="208">
        <v>85.23738759691807</v>
      </c>
      <c r="F8" s="208">
        <v>63.671627580721676</v>
      </c>
      <c r="G8" s="208">
        <v>78.5097012649985</v>
      </c>
      <c r="H8" s="208">
        <v>65.25280709425462</v>
      </c>
      <c r="I8" s="204">
        <v>-0.02915577158338878</v>
      </c>
      <c r="J8" s="201">
        <v>-0.16885676492382884</v>
      </c>
      <c r="K8" s="2"/>
    </row>
    <row r="9" spans="1:11" ht="15.75" thickBot="1">
      <c r="A9" s="278"/>
      <c r="B9" s="176" t="s">
        <v>119</v>
      </c>
      <c r="C9" s="177" t="s">
        <v>63</v>
      </c>
      <c r="D9" s="208">
        <v>-6.4554860000000005</v>
      </c>
      <c r="E9" s="208">
        <v>3.6935879999999983</v>
      </c>
      <c r="F9" s="208">
        <v>9.294162000000004</v>
      </c>
      <c r="G9" s="208">
        <v>-17.383989600000003</v>
      </c>
      <c r="H9" s="208">
        <v>4.115099476967345</v>
      </c>
      <c r="I9" s="204"/>
      <c r="J9" s="201"/>
      <c r="K9" s="2"/>
    </row>
    <row r="10" spans="1:11" ht="15.75" thickBot="1">
      <c r="A10" s="278"/>
      <c r="B10" s="184" t="s">
        <v>64</v>
      </c>
      <c r="C10" s="185"/>
      <c r="D10" s="186">
        <v>97.42286535687896</v>
      </c>
      <c r="E10" s="186">
        <v>92.36314932683939</v>
      </c>
      <c r="F10" s="186">
        <v>68.96961013010319</v>
      </c>
      <c r="G10" s="186">
        <v>80.39771360636264</v>
      </c>
      <c r="H10" s="186">
        <v>63.06577067542409</v>
      </c>
      <c r="I10" s="211">
        <v>-0.10301908613199362</v>
      </c>
      <c r="J10" s="212">
        <v>-0.21557756002612127</v>
      </c>
      <c r="K10" s="2"/>
    </row>
    <row r="11" spans="1:11" ht="15.75" thickBot="1">
      <c r="A11" s="278"/>
      <c r="B11" s="187" t="s">
        <v>65</v>
      </c>
      <c r="C11" s="188"/>
      <c r="D11" s="209">
        <v>-71.69550992</v>
      </c>
      <c r="E11" s="209">
        <v>-68.70373866252994</v>
      </c>
      <c r="F11" s="209">
        <v>-43.74854334802813</v>
      </c>
      <c r="G11" s="209">
        <v>-59.642157240921655</v>
      </c>
      <c r="H11" s="209">
        <v>-44.65267330109025</v>
      </c>
      <c r="I11" s="211">
        <v>-0.11164024288670737</v>
      </c>
      <c r="J11" s="212">
        <v>-0.2513236380649696</v>
      </c>
      <c r="K11" s="2"/>
    </row>
    <row r="12" spans="1:11" ht="15">
      <c r="A12" s="278"/>
      <c r="B12" s="259"/>
      <c r="C12" s="177" t="s">
        <v>18</v>
      </c>
      <c r="D12" s="208">
        <v>-53.94274420000001</v>
      </c>
      <c r="E12" s="208">
        <v>-50.985820342529934</v>
      </c>
      <c r="F12" s="208">
        <v>-26.06727099802813</v>
      </c>
      <c r="G12" s="208">
        <v>-43.09382333092165</v>
      </c>
      <c r="H12" s="208">
        <v>-27.62959109137141</v>
      </c>
      <c r="I12" s="202">
        <v>-0.15401949469864074</v>
      </c>
      <c r="J12" s="203">
        <v>-0.3588503187753591</v>
      </c>
      <c r="K12" s="2"/>
    </row>
    <row r="13" spans="1:11" ht="15">
      <c r="A13" s="278"/>
      <c r="B13" s="257"/>
      <c r="C13" s="177" t="s">
        <v>31</v>
      </c>
      <c r="D13" s="208">
        <v>-7.403093246839356</v>
      </c>
      <c r="E13" s="208">
        <v>-7.72848992</v>
      </c>
      <c r="F13" s="208">
        <v>-7.25019227</v>
      </c>
      <c r="G13" s="208">
        <v>-6.894096469999999</v>
      </c>
      <c r="H13" s="208">
        <v>-6.6404191899999985</v>
      </c>
      <c r="I13" s="204">
        <v>-0.02681463545270313</v>
      </c>
      <c r="J13" s="201">
        <v>-0.03679630552080171</v>
      </c>
      <c r="K13" s="2"/>
    </row>
    <row r="14" spans="1:11" ht="15">
      <c r="A14" s="278"/>
      <c r="B14" s="257"/>
      <c r="C14" s="177" t="s">
        <v>20</v>
      </c>
      <c r="D14" s="208">
        <v>-10.324672473160643</v>
      </c>
      <c r="E14" s="208">
        <v>-9.964428400000001</v>
      </c>
      <c r="F14" s="208">
        <v>-10.406080079999999</v>
      </c>
      <c r="G14" s="208">
        <v>-9.62923744</v>
      </c>
      <c r="H14" s="208">
        <v>-10.136798809999998</v>
      </c>
      <c r="I14" s="204">
        <v>-0.0045805191537381384</v>
      </c>
      <c r="J14" s="201">
        <v>0.052710442873864505</v>
      </c>
      <c r="K14" s="2"/>
    </row>
    <row r="15" spans="1:11" ht="15.75" thickBot="1">
      <c r="A15" s="279"/>
      <c r="B15" s="260"/>
      <c r="C15" s="177" t="s">
        <v>66</v>
      </c>
      <c r="D15" s="208">
        <v>-0.025</v>
      </c>
      <c r="E15" s="208">
        <v>-0.025</v>
      </c>
      <c r="F15" s="208">
        <v>-0.025</v>
      </c>
      <c r="G15" s="208">
        <v>-0.025</v>
      </c>
      <c r="H15" s="208">
        <v>-0.24586420971885478</v>
      </c>
      <c r="I15" s="204">
        <v>0.7708787484051782</v>
      </c>
      <c r="J15" s="201">
        <v>8.83456838875419</v>
      </c>
      <c r="K15" s="2"/>
    </row>
    <row r="16" spans="1:11" ht="15.75" thickBot="1">
      <c r="A16" s="184" t="s">
        <v>67</v>
      </c>
      <c r="B16" s="189"/>
      <c r="C16" s="189"/>
      <c r="D16" s="186">
        <v>25.727355436878952</v>
      </c>
      <c r="E16" s="186">
        <v>23.659410664309448</v>
      </c>
      <c r="F16" s="186">
        <v>25.221066782075063</v>
      </c>
      <c r="G16" s="186">
        <v>20.755556365440988</v>
      </c>
      <c r="H16" s="186">
        <v>18.413097374333837</v>
      </c>
      <c r="I16" s="211">
        <v>-0.08022219427106625</v>
      </c>
      <c r="J16" s="212">
        <v>-0.11285936882942149</v>
      </c>
      <c r="K16" s="2"/>
    </row>
    <row r="17" spans="1:11" ht="15" customHeight="1">
      <c r="A17" s="268" t="s">
        <v>68</v>
      </c>
      <c r="B17" s="180"/>
      <c r="C17" s="181" t="s">
        <v>53</v>
      </c>
      <c r="D17" s="207">
        <v>1.2231787920000001</v>
      </c>
      <c r="E17" s="207">
        <v>1.9823826868243768</v>
      </c>
      <c r="F17" s="207">
        <v>1.462409735816744</v>
      </c>
      <c r="G17" s="207">
        <v>1.737065373310453</v>
      </c>
      <c r="H17" s="207">
        <v>0.7754184253025238</v>
      </c>
      <c r="I17" s="202">
        <v>-0.10769866350245261</v>
      </c>
      <c r="J17" s="203">
        <v>-0.553604350638369</v>
      </c>
      <c r="K17" s="2"/>
    </row>
    <row r="18" spans="1:11" ht="15">
      <c r="A18" s="269"/>
      <c r="B18" s="11"/>
      <c r="C18" s="179" t="s">
        <v>69</v>
      </c>
      <c r="D18" s="208">
        <v>15.678026297399999</v>
      </c>
      <c r="E18" s="208">
        <v>16.440329717250023</v>
      </c>
      <c r="F18" s="208">
        <v>17.628367855626188</v>
      </c>
      <c r="G18" s="208">
        <v>18.730573040824588</v>
      </c>
      <c r="H18" s="208">
        <v>17.55643540611456</v>
      </c>
      <c r="I18" s="204">
        <v>0.028694075419013032</v>
      </c>
      <c r="J18" s="201">
        <v>-0.06268562270630551</v>
      </c>
      <c r="K18" s="2"/>
    </row>
    <row r="19" spans="1:11" ht="15">
      <c r="A19" s="269"/>
      <c r="B19" s="11"/>
      <c r="C19" s="179" t="s">
        <v>0</v>
      </c>
      <c r="D19" s="208">
        <v>3.362899137</v>
      </c>
      <c r="E19" s="208">
        <v>3.8167508419673837</v>
      </c>
      <c r="F19" s="208">
        <v>3.9220597546138523</v>
      </c>
      <c r="G19" s="208">
        <v>4.5285052710261215</v>
      </c>
      <c r="H19" s="208">
        <v>1.2965619369662074</v>
      </c>
      <c r="I19" s="204">
        <v>-0.21201154146505974</v>
      </c>
      <c r="J19" s="201">
        <v>-0.7136887649746696</v>
      </c>
      <c r="K19" s="2"/>
    </row>
    <row r="20" spans="1:11" ht="15">
      <c r="A20" s="269"/>
      <c r="B20" s="11"/>
      <c r="C20" s="179" t="s">
        <v>36</v>
      </c>
      <c r="D20" s="208">
        <v>0.08</v>
      </c>
      <c r="E20" s="208">
        <v>0.08</v>
      </c>
      <c r="F20" s="208">
        <v>0.08</v>
      </c>
      <c r="G20" s="208">
        <v>0.08</v>
      </c>
      <c r="H20" s="208">
        <v>0.019168658898996844</v>
      </c>
      <c r="I20" s="204">
        <v>-0.3003587040225494</v>
      </c>
      <c r="J20" s="201">
        <v>-0.7603917637625395</v>
      </c>
      <c r="K20" s="2"/>
    </row>
    <row r="21" spans="1:11" ht="15.75" thickBot="1">
      <c r="A21" s="270"/>
      <c r="B21" s="182"/>
      <c r="C21" s="183" t="s">
        <v>1</v>
      </c>
      <c r="D21" s="210">
        <v>0.8802481421</v>
      </c>
      <c r="E21" s="210">
        <v>0.6857618846175274</v>
      </c>
      <c r="F21" s="210">
        <v>0.5498762290175797</v>
      </c>
      <c r="G21" s="210">
        <v>0.36326892230039765</v>
      </c>
      <c r="H21" s="210">
        <v>0.8594483280500079</v>
      </c>
      <c r="I21" s="204">
        <v>-0.005960451352746476</v>
      </c>
      <c r="J21" s="201">
        <v>1.3658735313980563</v>
      </c>
      <c r="K21" s="2"/>
    </row>
    <row r="22" spans="1:11" ht="15.75" thickBot="1">
      <c r="A22" s="190" t="s">
        <v>70</v>
      </c>
      <c r="B22" s="191"/>
      <c r="C22" s="191"/>
      <c r="D22" s="192">
        <v>21.224352368499996</v>
      </c>
      <c r="E22" s="192">
        <v>23.00522513065931</v>
      </c>
      <c r="F22" s="192">
        <v>23.642713575074364</v>
      </c>
      <c r="G22" s="192">
        <v>25.439412607461563</v>
      </c>
      <c r="H22" s="192">
        <v>20.507032755332293</v>
      </c>
      <c r="I22" s="211">
        <v>-0.008558498365834</v>
      </c>
      <c r="J22" s="212">
        <v>-0.19388733255116775</v>
      </c>
      <c r="K22" s="2"/>
    </row>
    <row r="23" spans="1:11" ht="15.75" thickBot="1">
      <c r="A23" s="184" t="s">
        <v>71</v>
      </c>
      <c r="B23" s="189"/>
      <c r="C23" s="189"/>
      <c r="D23" s="186">
        <v>4.5030030683789555</v>
      </c>
      <c r="E23" s="186">
        <v>0.6541855336501392</v>
      </c>
      <c r="F23" s="186">
        <v>1.5783532070006991</v>
      </c>
      <c r="G23" s="186">
        <v>-4.683856242020575</v>
      </c>
      <c r="H23" s="186">
        <v>-2.093935380998456</v>
      </c>
      <c r="I23" s="205"/>
      <c r="J23" s="206"/>
      <c r="K23" s="2"/>
    </row>
    <row r="24" spans="1:1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sheetProtection/>
  <mergeCells count="4">
    <mergeCell ref="A17:A21"/>
    <mergeCell ref="I3:I5"/>
    <mergeCell ref="J3:J5"/>
    <mergeCell ref="A6:A15"/>
  </mergeCells>
  <conditionalFormatting sqref="K37:K44">
    <cfRule type="cellIs" priority="1" dxfId="0" operator="notBetween" stopIfTrue="1">
      <formula>#REF!-#REF!</formula>
      <formula>#REF!+#REF!</formula>
    </cfRule>
  </conditionalFormatting>
  <conditionalFormatting sqref="L37:L40">
    <cfRule type="cellIs" priority="2" dxfId="0" operator="notBetween" stopIfTrue="1">
      <formula>#REF!-#REF!</formula>
      <formula>#REF!+#REF!</formula>
    </cfRule>
  </conditionalFormatting>
  <conditionalFormatting sqref="H37:H40">
    <cfRule type="cellIs" priority="3" dxfId="0" operator="notBetween" stopIfTrue="1">
      <formula>#REF!-#REF!</formula>
      <formula>#REF!+#REF!</formula>
    </cfRule>
  </conditionalFormatting>
  <conditionalFormatting sqref="I37:J40">
    <cfRule type="cellIs" priority="4" dxfId="0" operator="notBetween" stopIfTrue="1">
      <formula>#REF!-#REF!</formula>
      <formula>#REF!+#REF!</formula>
    </cfRule>
  </conditionalFormatting>
  <conditionalFormatting sqref="F41:F44 D37:E44">
    <cfRule type="cellIs" priority="5" dxfId="0" operator="between" stopIfTrue="1">
      <formula>#REF!-0.1</formula>
      <formula>#REF!+0.1</formula>
    </cfRule>
  </conditionalFormatting>
  <conditionalFormatting sqref="F37:F40 D22:D34 E17:E34 D16:H16">
    <cfRule type="cellIs" priority="6" dxfId="0" operator="notBetween" stopIfTrue="1">
      <formula>#REF!-#REF!</formula>
      <formula>#REF!+#REF!</formula>
    </cfRule>
  </conditionalFormatting>
  <conditionalFormatting sqref="G37:G40">
    <cfRule type="cellIs" priority="7" dxfId="0" operator="notBetween" stopIfTrue="1">
      <formula>#REF!-#REF!</formula>
      <formula>#REF!+#REF!</formula>
    </cfRule>
  </conditionalFormatting>
  <conditionalFormatting sqref="I23:J35">
    <cfRule type="cellIs" priority="8" dxfId="0" operator="notBetween" stopIfTrue="1">
      <formula>#REF!-#REF!</formula>
      <formula>#REF!+#REF!</formula>
    </cfRule>
  </conditionalFormatting>
  <conditionalFormatting sqref="F17:H35 G13:G15 F7:F9 F11:F15 H11:H15 K6:K35 L7:L35">
    <cfRule type="cellIs" priority="9" dxfId="0" operator="notBetween" stopIfTrue="1">
      <formula>#REF!-#REF!</formula>
      <formula>#REF!+#REF!</formula>
    </cfRule>
  </conditionalFormatting>
  <printOptions/>
  <pageMargins left="0.45" right="0.33" top="0.77" bottom="0.69" header="0.5" footer="0.5"/>
  <pageSetup fitToHeight="1" fitToWidth="1" horizontalDpi="600" verticalDpi="600" orientation="landscape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Q82"/>
  <sheetViews>
    <sheetView zoomScaleSheetLayoutView="85" workbookViewId="0" topLeftCell="A1">
      <selection activeCell="L12" sqref="L12"/>
    </sheetView>
  </sheetViews>
  <sheetFormatPr defaultColWidth="9.140625" defaultRowHeight="12.75"/>
  <cols>
    <col min="1" max="1" width="9.140625" style="2" customWidth="1"/>
    <col min="2" max="2" width="9.00390625" style="11" customWidth="1"/>
    <col min="3" max="3" width="7.421875" style="11" customWidth="1"/>
    <col min="4" max="4" width="15.28125" style="11" customWidth="1"/>
    <col min="5" max="5" width="17.421875" style="11" customWidth="1"/>
    <col min="6" max="6" width="10.8515625" style="11" customWidth="1"/>
    <col min="7" max="7" width="13.140625" style="2" customWidth="1"/>
    <col min="8" max="8" width="12.421875" style="2" customWidth="1"/>
    <col min="9" max="10" width="10.421875" style="2" bestFit="1" customWidth="1"/>
    <col min="11" max="11" width="18.421875" style="2" customWidth="1"/>
    <col min="12" max="13" width="15.7109375" style="2" customWidth="1"/>
    <col min="14" max="14" width="12.7109375" style="2" customWidth="1"/>
    <col min="15" max="15" width="9.140625" style="2" customWidth="1"/>
    <col min="16" max="16" width="12.00390625" style="2" bestFit="1" customWidth="1"/>
    <col min="17" max="16384" width="9.140625" style="2" customWidth="1"/>
  </cols>
  <sheetData>
    <row r="2" ht="15">
      <c r="A2" s="56" t="s">
        <v>73</v>
      </c>
    </row>
    <row r="3" ht="12.75" thickBot="1"/>
    <row r="4" spans="1:14" ht="40.5" customHeight="1">
      <c r="A4" s="11"/>
      <c r="B4" s="294" t="s">
        <v>5</v>
      </c>
      <c r="C4" s="295"/>
      <c r="D4" s="288" t="s">
        <v>39</v>
      </c>
      <c r="E4" s="288" t="s">
        <v>85</v>
      </c>
      <c r="F4" s="288" t="s">
        <v>40</v>
      </c>
      <c r="G4" s="288" t="s">
        <v>24</v>
      </c>
      <c r="H4" s="282" t="s">
        <v>86</v>
      </c>
      <c r="I4" s="282" t="s">
        <v>25</v>
      </c>
      <c r="J4" s="284" t="s">
        <v>26</v>
      </c>
      <c r="K4" s="286" t="s">
        <v>28</v>
      </c>
      <c r="L4" s="290" t="s">
        <v>21</v>
      </c>
      <c r="M4" s="291"/>
      <c r="N4" s="280" t="s">
        <v>82</v>
      </c>
    </row>
    <row r="5" spans="1:14" ht="14.25" customHeight="1">
      <c r="A5" s="11"/>
      <c r="B5" s="296"/>
      <c r="C5" s="297"/>
      <c r="D5" s="289"/>
      <c r="E5" s="289"/>
      <c r="F5" s="289"/>
      <c r="G5" s="289"/>
      <c r="H5" s="283"/>
      <c r="I5" s="283"/>
      <c r="J5" s="285"/>
      <c r="K5" s="287"/>
      <c r="L5" s="240" t="s">
        <v>80</v>
      </c>
      <c r="M5" s="241" t="s">
        <v>81</v>
      </c>
      <c r="N5" s="281"/>
    </row>
    <row r="6" spans="2:14" ht="12" customHeight="1">
      <c r="B6" s="27">
        <v>1974</v>
      </c>
      <c r="C6" s="28"/>
      <c r="D6" s="28"/>
      <c r="E6" s="28"/>
      <c r="F6" s="28"/>
      <c r="G6" s="22">
        <v>62.800416331942436</v>
      </c>
      <c r="H6" s="22"/>
      <c r="I6" s="22"/>
      <c r="J6" s="22"/>
      <c r="K6" s="250"/>
      <c r="L6" s="22" t="s">
        <v>113</v>
      </c>
      <c r="M6" s="251" t="s">
        <v>113</v>
      </c>
      <c r="N6" s="249"/>
    </row>
    <row r="7" spans="2:14" ht="21" customHeight="1">
      <c r="B7" s="27">
        <v>1975</v>
      </c>
      <c r="C7" s="28"/>
      <c r="D7" s="28"/>
      <c r="E7" s="28"/>
      <c r="F7" s="28"/>
      <c r="G7" s="22">
        <v>59.09982851102636</v>
      </c>
      <c r="H7" s="22"/>
      <c r="I7" s="22"/>
      <c r="J7" s="22"/>
      <c r="K7" s="215"/>
      <c r="L7" s="22" t="s">
        <v>113</v>
      </c>
      <c r="M7" s="220" t="s">
        <v>113</v>
      </c>
      <c r="N7" s="55"/>
    </row>
    <row r="8" spans="2:14" ht="12">
      <c r="B8" s="27">
        <v>1976</v>
      </c>
      <c r="C8" s="28"/>
      <c r="D8" s="28"/>
      <c r="E8" s="28"/>
      <c r="F8" s="28"/>
      <c r="G8" s="22">
        <v>60.90009795327515</v>
      </c>
      <c r="H8" s="22"/>
      <c r="I8" s="22"/>
      <c r="J8" s="22"/>
      <c r="K8" s="215"/>
      <c r="L8" s="22" t="s">
        <v>113</v>
      </c>
      <c r="M8" s="220" t="s">
        <v>113</v>
      </c>
      <c r="N8" s="55"/>
    </row>
    <row r="9" spans="2:14" ht="12">
      <c r="B9" s="27">
        <v>1977</v>
      </c>
      <c r="C9" s="28"/>
      <c r="D9" s="28"/>
      <c r="E9" s="28"/>
      <c r="F9" s="28"/>
      <c r="G9" s="22">
        <v>58.00022035543923</v>
      </c>
      <c r="H9" s="22"/>
      <c r="I9" s="22"/>
      <c r="J9" s="22"/>
      <c r="K9" s="215"/>
      <c r="L9" s="22" t="s">
        <v>113</v>
      </c>
      <c r="M9" s="220" t="s">
        <v>113</v>
      </c>
      <c r="N9" s="55"/>
    </row>
    <row r="10" spans="2:14" ht="12">
      <c r="B10" s="27">
        <v>1978</v>
      </c>
      <c r="C10" s="28"/>
      <c r="D10" s="28"/>
      <c r="E10" s="28"/>
      <c r="F10" s="28"/>
      <c r="G10" s="22">
        <v>53.50002451317297</v>
      </c>
      <c r="H10" s="22"/>
      <c r="I10" s="22"/>
      <c r="J10" s="22"/>
      <c r="K10" s="215"/>
      <c r="L10" s="22" t="s">
        <v>113</v>
      </c>
      <c r="M10" s="220" t="s">
        <v>113</v>
      </c>
      <c r="N10" s="55"/>
    </row>
    <row r="11" spans="2:14" ht="12">
      <c r="B11" s="27">
        <v>1979</v>
      </c>
      <c r="C11" s="28"/>
      <c r="D11" s="28"/>
      <c r="E11" s="28"/>
      <c r="F11" s="28"/>
      <c r="G11" s="22">
        <v>47.699975508317934</v>
      </c>
      <c r="H11" s="22"/>
      <c r="I11" s="22"/>
      <c r="J11" s="22"/>
      <c r="K11" s="215"/>
      <c r="L11" s="22" t="s">
        <v>113</v>
      </c>
      <c r="M11" s="220" t="s">
        <v>113</v>
      </c>
      <c r="N11" s="55"/>
    </row>
    <row r="12" spans="2:14" ht="23.25" customHeight="1">
      <c r="B12" s="27">
        <v>1980</v>
      </c>
      <c r="C12" s="28"/>
      <c r="D12" s="28"/>
      <c r="E12" s="28"/>
      <c r="F12" s="28"/>
      <c r="G12" s="22">
        <v>51.97007209244258</v>
      </c>
      <c r="H12" s="22"/>
      <c r="I12" s="22">
        <v>2.9084635171591695</v>
      </c>
      <c r="J12" s="22"/>
      <c r="K12" s="215"/>
      <c r="L12" s="22" t="s">
        <v>113</v>
      </c>
      <c r="M12" s="220" t="s">
        <v>113</v>
      </c>
      <c r="N12" s="55"/>
    </row>
    <row r="13" spans="2:14" ht="12">
      <c r="B13" s="27">
        <v>1981</v>
      </c>
      <c r="C13" s="28"/>
      <c r="D13" s="28"/>
      <c r="E13" s="28"/>
      <c r="F13" s="28"/>
      <c r="G13" s="22">
        <v>52.540095662504726</v>
      </c>
      <c r="H13" s="22"/>
      <c r="I13" s="22">
        <v>3.659483029048246</v>
      </c>
      <c r="J13" s="22"/>
      <c r="K13" s="215"/>
      <c r="L13" s="22" t="s">
        <v>113</v>
      </c>
      <c r="M13" s="220" t="s">
        <v>113</v>
      </c>
      <c r="N13" s="55"/>
    </row>
    <row r="14" spans="2:14" ht="12">
      <c r="B14" s="27">
        <v>1982</v>
      </c>
      <c r="C14" s="28"/>
      <c r="D14" s="28"/>
      <c r="E14" s="28"/>
      <c r="F14" s="28"/>
      <c r="G14" s="22">
        <v>53.21009483242588</v>
      </c>
      <c r="H14" s="22"/>
      <c r="I14" s="22">
        <v>5.292145053014618</v>
      </c>
      <c r="J14" s="22"/>
      <c r="K14" s="215"/>
      <c r="L14" s="22" t="s">
        <v>113</v>
      </c>
      <c r="M14" s="220" t="s">
        <v>113</v>
      </c>
      <c r="N14" s="55"/>
    </row>
    <row r="15" spans="2:14" ht="12">
      <c r="B15" s="27">
        <v>1983</v>
      </c>
      <c r="C15" s="28"/>
      <c r="D15" s="28"/>
      <c r="E15" s="28"/>
      <c r="F15" s="28"/>
      <c r="G15" s="22">
        <v>58.97002384042239</v>
      </c>
      <c r="H15" s="22"/>
      <c r="I15" s="22">
        <v>5.874521613652048</v>
      </c>
      <c r="J15" s="22"/>
      <c r="K15" s="215"/>
      <c r="L15" s="22" t="s">
        <v>113</v>
      </c>
      <c r="M15" s="220" t="s">
        <v>113</v>
      </c>
      <c r="N15" s="55"/>
    </row>
    <row r="16" spans="2:14" ht="12">
      <c r="B16" s="27">
        <v>1984</v>
      </c>
      <c r="C16" s="28"/>
      <c r="D16" s="28"/>
      <c r="E16" s="28"/>
      <c r="F16" s="28"/>
      <c r="G16" s="22">
        <v>61.06125617547179</v>
      </c>
      <c r="H16" s="22"/>
      <c r="I16" s="22">
        <v>11.679465462074157</v>
      </c>
      <c r="J16" s="22"/>
      <c r="K16" s="215"/>
      <c r="L16" s="22" t="s">
        <v>113</v>
      </c>
      <c r="M16" s="220" t="s">
        <v>113</v>
      </c>
      <c r="N16" s="55"/>
    </row>
    <row r="17" spans="2:14" ht="21.75" customHeight="1">
      <c r="B17" s="27">
        <v>1985</v>
      </c>
      <c r="C17" s="28"/>
      <c r="D17" s="28"/>
      <c r="E17" s="28"/>
      <c r="F17" s="28"/>
      <c r="G17" s="22">
        <v>58.64</v>
      </c>
      <c r="H17" s="22"/>
      <c r="I17" s="22">
        <v>13.04228621619926</v>
      </c>
      <c r="J17" s="22"/>
      <c r="K17" s="215" t="s">
        <v>113</v>
      </c>
      <c r="L17" s="22" t="s">
        <v>113</v>
      </c>
      <c r="M17" s="220" t="s">
        <v>113</v>
      </c>
      <c r="N17" s="55"/>
    </row>
    <row r="18" spans="2:14" ht="12">
      <c r="B18" s="27">
        <v>1986</v>
      </c>
      <c r="C18" s="28"/>
      <c r="D18" s="28"/>
      <c r="E18" s="28"/>
      <c r="F18" s="28"/>
      <c r="G18" s="22">
        <v>61.23992703588237</v>
      </c>
      <c r="H18" s="22"/>
      <c r="I18" s="22">
        <v>8.83524687872514</v>
      </c>
      <c r="J18" s="22"/>
      <c r="K18" s="215" t="s">
        <v>113</v>
      </c>
      <c r="L18" s="22" t="s">
        <v>113</v>
      </c>
      <c r="M18" s="220" t="s">
        <v>113</v>
      </c>
      <c r="N18" s="55"/>
    </row>
    <row r="19" spans="2:14" ht="12">
      <c r="B19" s="27">
        <v>1987</v>
      </c>
      <c r="C19" s="28"/>
      <c r="D19" s="28"/>
      <c r="E19" s="28"/>
      <c r="F19" s="28"/>
      <c r="G19" s="22">
        <v>53.140202218188485</v>
      </c>
      <c r="H19" s="22"/>
      <c r="I19" s="22">
        <v>9.400683857205596</v>
      </c>
      <c r="J19" s="22"/>
      <c r="K19" s="215" t="s">
        <v>113</v>
      </c>
      <c r="L19" s="22" t="s">
        <v>113</v>
      </c>
      <c r="M19" s="220" t="s">
        <v>113</v>
      </c>
      <c r="N19" s="55"/>
    </row>
    <row r="20" spans="2:14" ht="12">
      <c r="B20" s="27">
        <v>1988</v>
      </c>
      <c r="C20" s="28"/>
      <c r="D20" s="28"/>
      <c r="E20" s="28"/>
      <c r="F20" s="28"/>
      <c r="G20" s="22">
        <v>58.84002413384357</v>
      </c>
      <c r="H20" s="22"/>
      <c r="I20" s="22">
        <v>11.442562268649226</v>
      </c>
      <c r="J20" s="22"/>
      <c r="K20" s="215" t="s">
        <v>113</v>
      </c>
      <c r="L20" s="22" t="s">
        <v>113</v>
      </c>
      <c r="M20" s="220" t="s">
        <v>113</v>
      </c>
      <c r="N20" s="55"/>
    </row>
    <row r="21" spans="2:14" ht="12">
      <c r="B21" s="27">
        <v>1989</v>
      </c>
      <c r="C21" s="28"/>
      <c r="D21" s="22">
        <v>24.253561254650414</v>
      </c>
      <c r="E21" s="22">
        <v>40.030392950274255</v>
      </c>
      <c r="F21" s="22">
        <v>2.4466853035143767</v>
      </c>
      <c r="G21" s="22">
        <v>66.73063950843905</v>
      </c>
      <c r="H21" s="22">
        <v>0.10984222382294134</v>
      </c>
      <c r="I21" s="22">
        <v>15.237095007803303</v>
      </c>
      <c r="J21" s="22"/>
      <c r="K21" s="215">
        <v>15.666672146389715</v>
      </c>
      <c r="L21" s="22">
        <f aca="true" t="shared" si="0" ref="L21:L41">G21+H21-K21-I21-J21</f>
        <v>35.93671457806897</v>
      </c>
      <c r="M21" s="220" t="s">
        <v>113</v>
      </c>
      <c r="N21" s="235"/>
    </row>
    <row r="22" spans="2:14" ht="21" customHeight="1">
      <c r="B22" s="27">
        <v>1990</v>
      </c>
      <c r="C22" s="28"/>
      <c r="D22" s="22">
        <v>21.00095156624704</v>
      </c>
      <c r="E22" s="22">
        <v>39.48156640589875</v>
      </c>
      <c r="F22" s="22">
        <v>2.4466853035143767</v>
      </c>
      <c r="G22" s="22">
        <v>62.929203275660164</v>
      </c>
      <c r="H22" s="22">
        <v>0.23860016963849418</v>
      </c>
      <c r="I22" s="22">
        <v>10.53061346829893</v>
      </c>
      <c r="J22" s="22"/>
      <c r="K22" s="219">
        <v>20.490829454185775</v>
      </c>
      <c r="L22" s="219">
        <f t="shared" si="0"/>
        <v>32.14636052281396</v>
      </c>
      <c r="M22" s="22">
        <v>29.265777446233052</v>
      </c>
      <c r="N22" s="237">
        <f aca="true" t="shared" si="1" ref="N22:N51">L22-M22</f>
        <v>2.880583076580905</v>
      </c>
    </row>
    <row r="23" spans="2:14" ht="12">
      <c r="B23" s="29">
        <v>1991</v>
      </c>
      <c r="C23" s="30"/>
      <c r="D23" s="22">
        <v>23.027159842769404</v>
      </c>
      <c r="E23" s="22">
        <v>40.00424871864041</v>
      </c>
      <c r="F23" s="22">
        <v>2.618518063406242</v>
      </c>
      <c r="G23" s="22">
        <v>65.64992662481606</v>
      </c>
      <c r="H23" s="22">
        <v>0.2515104401433311</v>
      </c>
      <c r="I23" s="22">
        <v>19.11738503042851</v>
      </c>
      <c r="J23" s="22"/>
      <c r="K23" s="219">
        <v>18.53331778437191</v>
      </c>
      <c r="L23" s="219">
        <f t="shared" si="0"/>
        <v>28.250734250158978</v>
      </c>
      <c r="M23" s="22">
        <v>28.89091500820355</v>
      </c>
      <c r="N23" s="237">
        <f t="shared" si="1"/>
        <v>-0.640180758044572</v>
      </c>
    </row>
    <row r="24" spans="2:14" ht="12">
      <c r="B24" s="27">
        <v>1992</v>
      </c>
      <c r="C24" s="28"/>
      <c r="D24" s="22">
        <v>28.87202199476846</v>
      </c>
      <c r="E24" s="22">
        <v>42.650008991997126</v>
      </c>
      <c r="F24" s="22">
        <v>2.7596768247726713</v>
      </c>
      <c r="G24" s="22">
        <v>74.28170781153825</v>
      </c>
      <c r="H24" s="22">
        <v>0.2734328553251377</v>
      </c>
      <c r="I24" s="22">
        <v>24.146293995859217</v>
      </c>
      <c r="J24" s="22"/>
      <c r="K24" s="219">
        <v>26.756543182357703</v>
      </c>
      <c r="L24" s="219">
        <f t="shared" si="0"/>
        <v>23.652303488646474</v>
      </c>
      <c r="M24" s="220">
        <v>25.5038457638344</v>
      </c>
      <c r="N24" s="235">
        <f t="shared" si="1"/>
        <v>-1.8515422751879242</v>
      </c>
    </row>
    <row r="25" spans="2:14" ht="12">
      <c r="B25" s="27">
        <v>1993</v>
      </c>
      <c r="C25" s="28"/>
      <c r="D25" s="22">
        <v>32.78548849639548</v>
      </c>
      <c r="E25" s="22">
        <v>43.432627461559214</v>
      </c>
      <c r="F25" s="22">
        <v>2.820302899975424</v>
      </c>
      <c r="G25" s="22">
        <v>79.03841885793011</v>
      </c>
      <c r="H25" s="22">
        <v>0.16406505396288665</v>
      </c>
      <c r="I25" s="22">
        <v>24.70807453416149</v>
      </c>
      <c r="J25" s="22">
        <v>-0.11125399999999885</v>
      </c>
      <c r="K25" s="219">
        <v>21.942866727992087</v>
      </c>
      <c r="L25" s="219">
        <f t="shared" si="0"/>
        <v>32.66279664973942</v>
      </c>
      <c r="M25" s="220">
        <v>29.53474359575249</v>
      </c>
      <c r="N25" s="235">
        <f t="shared" si="1"/>
        <v>3.1280530539869282</v>
      </c>
    </row>
    <row r="26" spans="2:14" ht="12">
      <c r="B26" s="27">
        <v>1994</v>
      </c>
      <c r="C26" s="28"/>
      <c r="D26" s="22">
        <v>39.434866659995784</v>
      </c>
      <c r="E26" s="22">
        <v>34.08702005215358</v>
      </c>
      <c r="F26" s="22">
        <v>3.8636796510199067</v>
      </c>
      <c r="G26" s="22">
        <v>77.38556636316927</v>
      </c>
      <c r="H26" s="22">
        <v>0.1875769172151736</v>
      </c>
      <c r="I26" s="22">
        <v>32.73787565091913</v>
      </c>
      <c r="J26" s="22">
        <v>-9.816222</v>
      </c>
      <c r="K26" s="219">
        <v>20.172992841471093</v>
      </c>
      <c r="L26" s="219">
        <f t="shared" si="0"/>
        <v>34.47849678799422</v>
      </c>
      <c r="M26" s="220">
        <v>28.46569340230163</v>
      </c>
      <c r="N26" s="235">
        <f t="shared" si="1"/>
        <v>6.012803385692589</v>
      </c>
    </row>
    <row r="27" spans="2:14" ht="20.25" customHeight="1">
      <c r="B27" s="27">
        <v>1995</v>
      </c>
      <c r="C27" s="28"/>
      <c r="D27" s="22">
        <v>50.30280936705115</v>
      </c>
      <c r="E27" s="22">
        <v>37.27583371402467</v>
      </c>
      <c r="F27" s="22">
        <v>3.8960859801090795</v>
      </c>
      <c r="G27" s="22">
        <v>91.47472906118489</v>
      </c>
      <c r="H27" s="22">
        <v>0.11006690596570165</v>
      </c>
      <c r="I27" s="22">
        <v>42.70737800192123</v>
      </c>
      <c r="J27" s="22">
        <v>4.372627999999999</v>
      </c>
      <c r="K27" s="219">
        <v>22.86030466423024</v>
      </c>
      <c r="L27" s="219">
        <f t="shared" si="0"/>
        <v>21.644485300999115</v>
      </c>
      <c r="M27" s="220">
        <v>25.914097330237368</v>
      </c>
      <c r="N27" s="235">
        <f t="shared" si="1"/>
        <v>-4.269612029238253</v>
      </c>
    </row>
    <row r="28" spans="2:14" ht="12">
      <c r="B28" s="27">
        <v>1996</v>
      </c>
      <c r="C28" s="28"/>
      <c r="D28" s="22">
        <v>58.16806560877434</v>
      </c>
      <c r="E28" s="22">
        <v>33.60783462768387</v>
      </c>
      <c r="F28" s="22">
        <v>4.431729226820662</v>
      </c>
      <c r="G28" s="22">
        <v>96.20762946327888</v>
      </c>
      <c r="H28" s="22">
        <v>0.2336698844090376</v>
      </c>
      <c r="I28" s="22">
        <v>50.897662504002554</v>
      </c>
      <c r="J28" s="22">
        <v>7.774519999999999</v>
      </c>
      <c r="K28" s="219">
        <v>23.09285336774783</v>
      </c>
      <c r="L28" s="219">
        <f t="shared" si="0"/>
        <v>14.676263475937542</v>
      </c>
      <c r="M28" s="220">
        <v>24.9700176714385</v>
      </c>
      <c r="N28" s="235">
        <f t="shared" si="1"/>
        <v>-10.29375419550096</v>
      </c>
    </row>
    <row r="29" spans="2:17" ht="12">
      <c r="B29" s="27">
        <v>1997</v>
      </c>
      <c r="C29" s="28"/>
      <c r="D29" s="22">
        <v>46.63575297291646</v>
      </c>
      <c r="E29" s="22">
        <v>44.49241856751825</v>
      </c>
      <c r="F29" s="22">
        <v>3.362249259282607</v>
      </c>
      <c r="G29" s="22">
        <v>94.49042079971733</v>
      </c>
      <c r="H29" s="22">
        <v>0.24144368153631074</v>
      </c>
      <c r="I29" s="22">
        <v>38.898985562756046</v>
      </c>
      <c r="J29" s="22">
        <v>0.6426420000000022</v>
      </c>
      <c r="K29" s="219">
        <v>27.85231408029197</v>
      </c>
      <c r="L29" s="219">
        <f t="shared" si="0"/>
        <v>27.33792283820563</v>
      </c>
      <c r="M29" s="220">
        <v>24.064694987484465</v>
      </c>
      <c r="N29" s="235">
        <f t="shared" si="1"/>
        <v>3.273227850721163</v>
      </c>
      <c r="P29" s="11"/>
      <c r="Q29" s="11"/>
    </row>
    <row r="30" spans="2:17" ht="12">
      <c r="B30" s="27">
        <v>1998</v>
      </c>
      <c r="C30" s="28"/>
      <c r="D30" s="22">
        <v>42.19223954543078</v>
      </c>
      <c r="E30" s="22">
        <v>39.79527828467153</v>
      </c>
      <c r="F30" s="22">
        <v>3.259077728046397</v>
      </c>
      <c r="G30" s="22">
        <v>85.2465955581487</v>
      </c>
      <c r="H30" s="22">
        <v>0.3530579770130533</v>
      </c>
      <c r="I30" s="22">
        <v>34.18259540076403</v>
      </c>
      <c r="J30" s="22">
        <v>-1.9002359999999996</v>
      </c>
      <c r="K30" s="219">
        <v>24.451389372262774</v>
      </c>
      <c r="L30" s="219">
        <f t="shared" si="0"/>
        <v>28.865904762134946</v>
      </c>
      <c r="M30" s="220">
        <v>22.853211535995214</v>
      </c>
      <c r="N30" s="235">
        <f t="shared" si="1"/>
        <v>6.0126932261397315</v>
      </c>
      <c r="P30" s="11"/>
      <c r="Q30" s="11"/>
    </row>
    <row r="31" spans="2:17" ht="12">
      <c r="B31" s="31">
        <v>1999</v>
      </c>
      <c r="C31" s="32"/>
      <c r="D31" s="22">
        <v>51.23423729</v>
      </c>
      <c r="E31" s="22">
        <v>37.581942749999996</v>
      </c>
      <c r="F31" s="22">
        <v>3.3228585600000002</v>
      </c>
      <c r="G31" s="22">
        <v>92.13903859999999</v>
      </c>
      <c r="H31" s="22">
        <v>0.43017830914</v>
      </c>
      <c r="I31" s="22">
        <v>42.272958519999996</v>
      </c>
      <c r="J31" s="22">
        <v>-4.286542000000001</v>
      </c>
      <c r="K31" s="219">
        <v>28.190637820998102</v>
      </c>
      <c r="L31" s="219">
        <f t="shared" si="0"/>
        <v>26.392162568141895</v>
      </c>
      <c r="M31" s="220">
        <v>20.281114270801176</v>
      </c>
      <c r="N31" s="235">
        <f t="shared" si="1"/>
        <v>6.111048297340719</v>
      </c>
      <c r="P31" s="11"/>
      <c r="Q31" s="11"/>
    </row>
    <row r="32" spans="2:17" ht="20.25" customHeight="1">
      <c r="B32" s="27">
        <v>2000</v>
      </c>
      <c r="C32" s="32"/>
      <c r="D32" s="22">
        <v>57.51505050000001</v>
      </c>
      <c r="E32" s="22">
        <v>34.943141749999995</v>
      </c>
      <c r="F32" s="22">
        <v>3.33381888</v>
      </c>
      <c r="G32" s="22">
        <v>95.79201112999999</v>
      </c>
      <c r="H32" s="22">
        <v>0.9246308593599999</v>
      </c>
      <c r="I32" s="22">
        <v>48.4843755812</v>
      </c>
      <c r="J32" s="22">
        <v>-1.0781160000000014</v>
      </c>
      <c r="K32" s="219">
        <v>25.390584219635723</v>
      </c>
      <c r="L32" s="219">
        <f t="shared" si="0"/>
        <v>23.91979818852426</v>
      </c>
      <c r="M32" s="220">
        <v>20.037039570264273</v>
      </c>
      <c r="N32" s="235">
        <f t="shared" si="1"/>
        <v>3.882758618259988</v>
      </c>
      <c r="P32" s="11"/>
      <c r="Q32" s="11"/>
    </row>
    <row r="33" spans="2:17" ht="12">
      <c r="B33" s="33">
        <v>2001</v>
      </c>
      <c r="C33" s="32"/>
      <c r="D33" s="22">
        <v>59.75286354</v>
      </c>
      <c r="E33" s="22">
        <v>40.85340655</v>
      </c>
      <c r="F33" s="22">
        <v>3.18216192</v>
      </c>
      <c r="G33" s="22">
        <v>103.78843201</v>
      </c>
      <c r="H33" s="22">
        <v>1.5047855553399998</v>
      </c>
      <c r="I33" s="22">
        <v>56.85435704</v>
      </c>
      <c r="J33" s="22">
        <v>-6.990385999999999</v>
      </c>
      <c r="K33" s="219">
        <v>31.34558995</v>
      </c>
      <c r="L33" s="219">
        <f t="shared" si="0"/>
        <v>24.08365657534</v>
      </c>
      <c r="M33" s="220">
        <v>24.726068383999994</v>
      </c>
      <c r="N33" s="235">
        <f t="shared" si="1"/>
        <v>-0.6424118086599933</v>
      </c>
      <c r="P33" s="11"/>
      <c r="Q33" s="11"/>
    </row>
    <row r="34" spans="2:17" ht="12">
      <c r="B34" s="33">
        <v>2002</v>
      </c>
      <c r="C34" s="32"/>
      <c r="D34" s="22">
        <v>71.41479126</v>
      </c>
      <c r="E34" s="22">
        <v>44.385082940000004</v>
      </c>
      <c r="F34" s="22">
        <v>3.522377460000001</v>
      </c>
      <c r="G34" s="22">
        <v>119.32225166</v>
      </c>
      <c r="H34" s="22">
        <v>2.64423050904</v>
      </c>
      <c r="I34" s="22">
        <v>61.022006229599995</v>
      </c>
      <c r="J34" s="22">
        <v>9.657622000000002</v>
      </c>
      <c r="K34" s="219">
        <v>30.84925906</v>
      </c>
      <c r="L34" s="219">
        <f t="shared" si="0"/>
        <v>20.43759487944</v>
      </c>
      <c r="M34" s="220">
        <v>23.7931997564</v>
      </c>
      <c r="N34" s="235">
        <f t="shared" si="1"/>
        <v>-3.355604876960001</v>
      </c>
      <c r="P34" s="11"/>
      <c r="Q34" s="11"/>
    </row>
    <row r="35" spans="2:17" ht="12">
      <c r="B35" s="33">
        <v>2003</v>
      </c>
      <c r="C35" s="32"/>
      <c r="D35" s="22">
        <v>73.72547308000001</v>
      </c>
      <c r="E35" s="22">
        <v>57.76636310000001</v>
      </c>
      <c r="F35" s="22">
        <v>3.99447888</v>
      </c>
      <c r="G35" s="22">
        <v>135.48631506000004</v>
      </c>
      <c r="H35" s="22">
        <v>10.27288441587</v>
      </c>
      <c r="I35" s="22">
        <v>69.4623442072</v>
      </c>
      <c r="J35" s="22">
        <v>-5.330572000000002</v>
      </c>
      <c r="K35" s="219">
        <v>50.70108038</v>
      </c>
      <c r="L35" s="219">
        <f t="shared" si="0"/>
        <v>30.92634688867004</v>
      </c>
      <c r="M35" s="220">
        <v>28.8745267929</v>
      </c>
      <c r="N35" s="235">
        <f t="shared" si="1"/>
        <v>2.05182009577004</v>
      </c>
      <c r="P35" s="11"/>
      <c r="Q35" s="11"/>
    </row>
    <row r="36" spans="2:17" ht="12">
      <c r="B36" s="33">
        <v>2004</v>
      </c>
      <c r="C36" s="32"/>
      <c r="D36" s="22">
        <v>79.51197174086828</v>
      </c>
      <c r="E36" s="22">
        <v>53.6060484969735</v>
      </c>
      <c r="F36" s="22">
        <v>3.86333961876875</v>
      </c>
      <c r="G36" s="22">
        <v>136.98135985661054</v>
      </c>
      <c r="H36" s="22">
        <v>20.4043514842953</v>
      </c>
      <c r="I36" s="22">
        <v>60.13175694374479</v>
      </c>
      <c r="J36" s="22">
        <v>14.946828</v>
      </c>
      <c r="K36" s="219">
        <v>60.86782740882912</v>
      </c>
      <c r="L36" s="219">
        <f t="shared" si="0"/>
        <v>21.43929898833191</v>
      </c>
      <c r="M36" s="220">
        <v>22.596462924126104</v>
      </c>
      <c r="N36" s="235">
        <f t="shared" si="1"/>
        <v>-1.1571639357941947</v>
      </c>
      <c r="O36" s="57"/>
      <c r="P36" s="57"/>
      <c r="Q36" s="11"/>
    </row>
    <row r="37" spans="2:17" ht="20.25" customHeight="1">
      <c r="B37" s="33">
        <v>2005</v>
      </c>
      <c r="C37" s="32"/>
      <c r="D37" s="22">
        <v>79.96394956</v>
      </c>
      <c r="E37" s="22">
        <v>55.54133504000001</v>
      </c>
      <c r="F37" s="22">
        <v>3.92586885</v>
      </c>
      <c r="G37" s="22">
        <v>139.43115345</v>
      </c>
      <c r="H37" s="22">
        <v>24.987779611360004</v>
      </c>
      <c r="I37" s="22">
        <v>73.45155370448104</v>
      </c>
      <c r="J37" s="22">
        <v>-6.4554860000000005</v>
      </c>
      <c r="K37" s="219">
        <v>71.69550992</v>
      </c>
      <c r="L37" s="219">
        <f t="shared" si="0"/>
        <v>25.72735543687896</v>
      </c>
      <c r="M37" s="220">
        <v>21.224352368499996</v>
      </c>
      <c r="N37" s="235">
        <f t="shared" si="1"/>
        <v>4.503003068378963</v>
      </c>
      <c r="O37" s="53"/>
      <c r="P37" s="58"/>
      <c r="Q37" s="11"/>
    </row>
    <row r="38" spans="2:17" ht="12">
      <c r="B38" s="33">
        <v>2006</v>
      </c>
      <c r="C38" s="32"/>
      <c r="D38" s="22">
        <v>89.54384263118311</v>
      </c>
      <c r="E38" s="22">
        <v>59.4362569141248</v>
      </c>
      <c r="F38" s="22">
        <v>4.01252050070844</v>
      </c>
      <c r="G38" s="22">
        <v>152.99262004601636</v>
      </c>
      <c r="H38" s="22">
        <v>28.301504877741102</v>
      </c>
      <c r="I38" s="22">
        <v>85.23738759691807</v>
      </c>
      <c r="J38" s="22">
        <v>3.6935879999999983</v>
      </c>
      <c r="K38" s="219">
        <v>68.70373866252993</v>
      </c>
      <c r="L38" s="219">
        <f t="shared" si="0"/>
        <v>23.65941066430947</v>
      </c>
      <c r="M38" s="220">
        <v>23.00522513065931</v>
      </c>
      <c r="N38" s="235">
        <f t="shared" si="1"/>
        <v>0.6541855336501605</v>
      </c>
      <c r="O38" s="53"/>
      <c r="P38" s="58"/>
      <c r="Q38" s="11"/>
    </row>
    <row r="39" spans="2:17" ht="12">
      <c r="B39" s="33">
        <v>2007</v>
      </c>
      <c r="C39" s="30"/>
      <c r="D39" s="22">
        <v>63.59210279367129</v>
      </c>
      <c r="E39" s="22">
        <v>57.12568293821648</v>
      </c>
      <c r="F39" s="22">
        <v>4.123717700578695</v>
      </c>
      <c r="G39" s="22">
        <v>124.84150343246645</v>
      </c>
      <c r="H39" s="22">
        <v>17.093896278358407</v>
      </c>
      <c r="I39" s="22">
        <v>63.671627580721676</v>
      </c>
      <c r="J39" s="22">
        <v>9.294162000000004</v>
      </c>
      <c r="K39" s="219">
        <v>43.74854334802812</v>
      </c>
      <c r="L39" s="219">
        <f t="shared" si="0"/>
        <v>25.221066782075066</v>
      </c>
      <c r="M39" s="220">
        <v>23.642713575074364</v>
      </c>
      <c r="N39" s="235">
        <f t="shared" si="1"/>
        <v>1.5783532070007027</v>
      </c>
      <c r="O39" s="53"/>
      <c r="P39" s="58"/>
      <c r="Q39" s="11"/>
    </row>
    <row r="40" spans="2:17" ht="12">
      <c r="B40" s="33">
        <v>2008</v>
      </c>
      <c r="C40" s="32"/>
      <c r="D40" s="22">
        <v>75.7796919485217</v>
      </c>
      <c r="E40" s="22">
        <v>47.88584326782435</v>
      </c>
      <c r="F40" s="22">
        <v>3.8008289577328496</v>
      </c>
      <c r="G40" s="22">
        <v>127.46636417407889</v>
      </c>
      <c r="H40" s="22">
        <v>14.05706109728224</v>
      </c>
      <c r="I40" s="22">
        <v>78.5097012649985</v>
      </c>
      <c r="J40" s="22">
        <v>-17.383989600000003</v>
      </c>
      <c r="K40" s="219">
        <v>59.64215724092165</v>
      </c>
      <c r="L40" s="219">
        <f t="shared" si="0"/>
        <v>20.75555636544099</v>
      </c>
      <c r="M40" s="220">
        <v>25.439412607461563</v>
      </c>
      <c r="N40" s="235">
        <f t="shared" si="1"/>
        <v>-4.683856242020571</v>
      </c>
      <c r="O40" s="53"/>
      <c r="P40" s="58"/>
      <c r="Q40" s="11"/>
    </row>
    <row r="41" spans="2:17" ht="12">
      <c r="B41" s="33">
        <v>2009</v>
      </c>
      <c r="C41" s="32"/>
      <c r="D41" s="22">
        <v>65.17459660083122</v>
      </c>
      <c r="E41" s="22">
        <v>47.39392990489839</v>
      </c>
      <c r="F41" s="22">
        <v>3.968017122364481</v>
      </c>
      <c r="G41" s="22">
        <v>116.5365436280941</v>
      </c>
      <c r="H41" s="22">
        <v>15.897133618551953</v>
      </c>
      <c r="I41" s="22">
        <v>65.25280709425462</v>
      </c>
      <c r="J41" s="22">
        <v>4.115099476967345</v>
      </c>
      <c r="K41" s="219">
        <v>44.65267330109026</v>
      </c>
      <c r="L41" s="219">
        <f t="shared" si="0"/>
        <v>18.41309737433383</v>
      </c>
      <c r="M41" s="220">
        <v>20.507032755332293</v>
      </c>
      <c r="N41" s="235">
        <f t="shared" si="1"/>
        <v>-2.093935380998463</v>
      </c>
      <c r="O41" s="53"/>
      <c r="P41" s="58"/>
      <c r="Q41" s="11"/>
    </row>
    <row r="42" spans="2:17" ht="12">
      <c r="B42" s="34"/>
      <c r="C42" s="35"/>
      <c r="D42" s="35"/>
      <c r="E42" s="35"/>
      <c r="F42" s="35"/>
      <c r="G42" s="42"/>
      <c r="H42" s="42"/>
      <c r="I42" s="42"/>
      <c r="J42" s="42"/>
      <c r="K42" s="238"/>
      <c r="L42" s="238"/>
      <c r="M42" s="239"/>
      <c r="N42" s="235"/>
      <c r="O42" s="53"/>
      <c r="P42" s="58"/>
      <c r="Q42" s="11"/>
    </row>
    <row r="43" spans="2:14" ht="12">
      <c r="B43" s="33"/>
      <c r="C43" s="26"/>
      <c r="D43" s="26"/>
      <c r="E43" s="26"/>
      <c r="F43" s="26"/>
      <c r="G43" s="43"/>
      <c r="H43" s="43"/>
      <c r="I43" s="43"/>
      <c r="J43" s="96"/>
      <c r="K43" s="216"/>
      <c r="L43" s="221"/>
      <c r="M43" s="222"/>
      <c r="N43" s="236"/>
    </row>
    <row r="44" spans="2:14" ht="12">
      <c r="B44" s="36" t="s">
        <v>27</v>
      </c>
      <c r="C44" s="37">
        <v>39508</v>
      </c>
      <c r="D44" s="22">
        <v>20.472806544189233</v>
      </c>
      <c r="E44" s="22">
        <v>10.923901935867589</v>
      </c>
      <c r="F44" s="22">
        <v>1.0998297192084356</v>
      </c>
      <c r="G44" s="22">
        <v>32.49653819926526</v>
      </c>
      <c r="H44" s="22">
        <v>1.3948267613949012</v>
      </c>
      <c r="I44" s="22">
        <v>21.61362149978761</v>
      </c>
      <c r="J44" s="22">
        <v>-6.6541640000000015</v>
      </c>
      <c r="K44" s="215">
        <v>13.68357805116199</v>
      </c>
      <c r="L44" s="219">
        <f aca="true" t="shared" si="2" ref="L44:L51">G44+H44-K44-I44-J44</f>
        <v>5.248329409710564</v>
      </c>
      <c r="M44" s="220">
        <v>5.632901939826974</v>
      </c>
      <c r="N44" s="237">
        <f t="shared" si="1"/>
        <v>-0.3845725301164098</v>
      </c>
    </row>
    <row r="45" spans="2:14" ht="12">
      <c r="B45" s="36"/>
      <c r="C45" s="37">
        <v>39600</v>
      </c>
      <c r="D45" s="22">
        <v>21.761130535667775</v>
      </c>
      <c r="E45" s="22">
        <v>15.261527480336435</v>
      </c>
      <c r="F45" s="22">
        <v>0.9462618941016614</v>
      </c>
      <c r="G45" s="22">
        <v>37.96891991010587</v>
      </c>
      <c r="H45" s="22">
        <v>3.4500172055516845</v>
      </c>
      <c r="I45" s="22">
        <v>22.551461052726044</v>
      </c>
      <c r="J45" s="22">
        <v>-3.781182000000001</v>
      </c>
      <c r="K45" s="215">
        <v>20.196142559178593</v>
      </c>
      <c r="L45" s="219">
        <f>G45+H45-K45-I45-J45</f>
        <v>2.452515503752913</v>
      </c>
      <c r="M45" s="220">
        <v>6.338496583428612</v>
      </c>
      <c r="N45" s="237">
        <f t="shared" si="1"/>
        <v>-3.885981079675699</v>
      </c>
    </row>
    <row r="46" spans="2:14" ht="12">
      <c r="B46" s="36"/>
      <c r="C46" s="37">
        <v>39692</v>
      </c>
      <c r="D46" s="22">
        <v>20.277280011654966</v>
      </c>
      <c r="E46" s="22">
        <v>12.050043570604597</v>
      </c>
      <c r="F46" s="22">
        <v>0.6954103440366491</v>
      </c>
      <c r="G46" s="22">
        <v>33.02273392629622</v>
      </c>
      <c r="H46" s="22">
        <v>5.020606168197995</v>
      </c>
      <c r="I46" s="22">
        <v>21.125543999413747</v>
      </c>
      <c r="J46" s="22">
        <v>-6.322192000000001</v>
      </c>
      <c r="K46" s="215">
        <v>14.837165483785098</v>
      </c>
      <c r="L46" s="219">
        <f t="shared" si="2"/>
        <v>8.402822611295367</v>
      </c>
      <c r="M46" s="220">
        <v>6.133176608226295</v>
      </c>
      <c r="N46" s="237">
        <f t="shared" si="1"/>
        <v>2.269646003069072</v>
      </c>
    </row>
    <row r="47" spans="2:14" ht="12">
      <c r="B47" s="36"/>
      <c r="C47" s="37">
        <v>39783</v>
      </c>
      <c r="D47" s="22">
        <v>13.268474857009714</v>
      </c>
      <c r="E47" s="22">
        <v>9.65037028101573</v>
      </c>
      <c r="F47" s="22">
        <v>1.0593270003861035</v>
      </c>
      <c r="G47" s="22">
        <v>23.97817213841155</v>
      </c>
      <c r="H47" s="22">
        <v>4.19161096213766</v>
      </c>
      <c r="I47" s="22">
        <v>13.219074713071096</v>
      </c>
      <c r="J47" s="22">
        <v>-0.6264515999999993</v>
      </c>
      <c r="K47" s="215">
        <v>10.925271146795968</v>
      </c>
      <c r="L47" s="219">
        <f t="shared" si="2"/>
        <v>4.651888840682146</v>
      </c>
      <c r="M47" s="220">
        <v>7.334837475979675</v>
      </c>
      <c r="N47" s="237">
        <f t="shared" si="1"/>
        <v>-2.682948635297529</v>
      </c>
    </row>
    <row r="48" spans="2:14" ht="18.75" customHeight="1">
      <c r="B48" s="36" t="s">
        <v>37</v>
      </c>
      <c r="C48" s="37">
        <v>39873</v>
      </c>
      <c r="D48" s="22">
        <v>16.386351351251854</v>
      </c>
      <c r="E48" s="22">
        <v>13.800854869664246</v>
      </c>
      <c r="F48" s="22">
        <v>1.184666957852007</v>
      </c>
      <c r="G48" s="22">
        <v>31.371873178768105</v>
      </c>
      <c r="H48" s="22">
        <v>4.0381248052801135</v>
      </c>
      <c r="I48" s="22">
        <v>15.650980042501475</v>
      </c>
      <c r="J48" s="22">
        <v>10.3496274</v>
      </c>
      <c r="K48" s="215">
        <v>9.280269334684633</v>
      </c>
      <c r="L48" s="221">
        <f t="shared" si="2"/>
        <v>0.12912120686211104</v>
      </c>
      <c r="M48" s="220">
        <v>3.834222347881445</v>
      </c>
      <c r="N48" s="237">
        <f t="shared" si="1"/>
        <v>-3.705101141019334</v>
      </c>
    </row>
    <row r="49" spans="2:14" ht="12">
      <c r="B49" s="36"/>
      <c r="C49" s="37">
        <v>39965</v>
      </c>
      <c r="D49" s="22">
        <v>19.575922351418804</v>
      </c>
      <c r="E49" s="22">
        <v>12.507114047556378</v>
      </c>
      <c r="F49" s="22">
        <v>0.7454209125535154</v>
      </c>
      <c r="G49" s="22">
        <v>32.828457311528695</v>
      </c>
      <c r="H49" s="22">
        <v>4.2211048203655865</v>
      </c>
      <c r="I49" s="22">
        <v>21.651701018183434</v>
      </c>
      <c r="J49" s="22">
        <v>-4.9344146341149795</v>
      </c>
      <c r="K49" s="215">
        <v>13.582368259398692</v>
      </c>
      <c r="L49" s="221">
        <f t="shared" si="2"/>
        <v>6.749907488427137</v>
      </c>
      <c r="M49" s="220">
        <v>5.836446338200047</v>
      </c>
      <c r="N49" s="237">
        <f t="shared" si="1"/>
        <v>0.9134611502270902</v>
      </c>
    </row>
    <row r="50" spans="2:14" ht="12">
      <c r="B50" s="36"/>
      <c r="C50" s="37">
        <v>40057</v>
      </c>
      <c r="D50" s="22">
        <v>19.347286944424436</v>
      </c>
      <c r="E50" s="22">
        <v>12.276395038316481</v>
      </c>
      <c r="F50" s="22">
        <v>0.6907465353673532</v>
      </c>
      <c r="G50" s="22">
        <v>32.31442851810827</v>
      </c>
      <c r="H50" s="22">
        <v>2.0488405760752353</v>
      </c>
      <c r="I50" s="22">
        <v>15.789206457255725</v>
      </c>
      <c r="J50" s="22">
        <v>1.0504409921088538</v>
      </c>
      <c r="K50" s="215">
        <v>12.3488331964368</v>
      </c>
      <c r="L50" s="221">
        <f t="shared" si="2"/>
        <v>5.174788448382129</v>
      </c>
      <c r="M50" s="220">
        <v>5.464453182430564</v>
      </c>
      <c r="N50" s="237">
        <f t="shared" si="1"/>
        <v>-0.2896647340484346</v>
      </c>
    </row>
    <row r="51" spans="2:14" ht="12">
      <c r="B51" s="36"/>
      <c r="C51" s="37">
        <v>40148</v>
      </c>
      <c r="D51" s="22">
        <v>9.865035953736125</v>
      </c>
      <c r="E51" s="22">
        <v>8.809565949361287</v>
      </c>
      <c r="F51" s="22">
        <v>1.3471827165916053</v>
      </c>
      <c r="G51" s="22">
        <v>20.021784619689015</v>
      </c>
      <c r="H51" s="22">
        <v>5.589063416831017</v>
      </c>
      <c r="I51" s="22">
        <v>12.160919576313987</v>
      </c>
      <c r="J51" s="22">
        <v>-2.350554281026529</v>
      </c>
      <c r="K51" s="215">
        <v>9.441202510570136</v>
      </c>
      <c r="L51" s="223">
        <f t="shared" si="2"/>
        <v>6.3592802306624385</v>
      </c>
      <c r="M51" s="220">
        <v>5.371910886820238</v>
      </c>
      <c r="N51" s="237">
        <f t="shared" si="1"/>
        <v>0.9873693438422002</v>
      </c>
    </row>
    <row r="52" spans="2:14" ht="12">
      <c r="B52" s="38"/>
      <c r="C52" s="39"/>
      <c r="D52" s="39"/>
      <c r="E52" s="39"/>
      <c r="F52" s="39"/>
      <c r="G52" s="42"/>
      <c r="H52" s="44"/>
      <c r="I52" s="44"/>
      <c r="J52" s="45"/>
      <c r="K52" s="217"/>
      <c r="L52" s="232"/>
      <c r="M52" s="233"/>
      <c r="N52" s="234"/>
    </row>
    <row r="53" spans="2:14" ht="12">
      <c r="B53" s="36"/>
      <c r="C53" s="26"/>
      <c r="D53" s="26"/>
      <c r="E53" s="26"/>
      <c r="F53" s="26"/>
      <c r="G53" s="22"/>
      <c r="H53" s="43"/>
      <c r="I53" s="43"/>
      <c r="J53" s="46"/>
      <c r="K53" s="216"/>
      <c r="L53" s="224"/>
      <c r="M53" s="225"/>
      <c r="N53" s="55"/>
    </row>
    <row r="54" spans="2:14" ht="12">
      <c r="B54" s="292" t="str">
        <f>"∆ "&amp;TEXT(B39,0)&amp;"/"&amp;TEXT(B40,0)</f>
        <v>∆ 2007/2008</v>
      </c>
      <c r="C54" s="293"/>
      <c r="D54" s="47">
        <f aca="true" t="shared" si="3" ref="D54:F55">(D40-D39)/(D39)</f>
        <v>0.1916525577773995</v>
      </c>
      <c r="E54" s="47">
        <f t="shared" si="3"/>
        <v>-0.16174580670458424</v>
      </c>
      <c r="F54" s="47">
        <f t="shared" si="3"/>
        <v>-0.07830039937033835</v>
      </c>
      <c r="G54" s="47">
        <f aca="true" t="shared" si="4" ref="G54:L55">(G40-G39)/(G39)</f>
        <v>0.021025545747551548</v>
      </c>
      <c r="H54" s="47">
        <f t="shared" si="4"/>
        <v>-0.17765611371591908</v>
      </c>
      <c r="I54" s="47">
        <f t="shared" si="4"/>
        <v>0.2330405904178497</v>
      </c>
      <c r="J54" s="47">
        <f t="shared" si="4"/>
        <v>-2.870420334829541</v>
      </c>
      <c r="K54" s="218">
        <f t="shared" si="4"/>
        <v>0.3632946991276202</v>
      </c>
      <c r="L54" s="226">
        <f t="shared" si="4"/>
        <v>-0.17705477945158807</v>
      </c>
      <c r="M54" s="227">
        <f>(M40-M39)/(M39)</f>
        <v>0.07599377400914725</v>
      </c>
      <c r="N54" s="48" t="s">
        <v>83</v>
      </c>
    </row>
    <row r="55" spans="1:15" ht="12">
      <c r="A55" s="11"/>
      <c r="B55" s="292" t="str">
        <f>"∆ "&amp;TEXT(B40,0)&amp;"/"&amp;TEXT(B41,0)</f>
        <v>∆ 2008/2009</v>
      </c>
      <c r="C55" s="293"/>
      <c r="D55" s="47">
        <f t="shared" si="3"/>
        <v>-0.1399464035152674</v>
      </c>
      <c r="E55" s="47">
        <f t="shared" si="3"/>
        <v>-0.010272626090652656</v>
      </c>
      <c r="F55" s="47">
        <f t="shared" si="3"/>
        <v>0.04398728974411865</v>
      </c>
      <c r="G55" s="47">
        <f t="shared" si="4"/>
        <v>-0.08574670358572482</v>
      </c>
      <c r="H55" s="47">
        <f t="shared" si="4"/>
        <v>0.13090022932499512</v>
      </c>
      <c r="I55" s="47">
        <f t="shared" si="4"/>
        <v>-0.1688567649238288</v>
      </c>
      <c r="J55" s="47">
        <f t="shared" si="4"/>
        <v>-1.2367177829516962</v>
      </c>
      <c r="K55" s="218">
        <f t="shared" si="4"/>
        <v>-0.25132363806496943</v>
      </c>
      <c r="L55" s="226">
        <f t="shared" si="4"/>
        <v>-0.11285936882942195</v>
      </c>
      <c r="M55" s="227">
        <f>(M41-M40)/(M40)</f>
        <v>-0.19388733255116775</v>
      </c>
      <c r="N55" s="48" t="s">
        <v>83</v>
      </c>
      <c r="O55" s="81"/>
    </row>
    <row r="56" spans="2:14" ht="12.75" thickBot="1">
      <c r="B56" s="40"/>
      <c r="C56" s="41"/>
      <c r="D56" s="41"/>
      <c r="E56" s="41"/>
      <c r="F56" s="41"/>
      <c r="G56" s="49"/>
      <c r="H56" s="49"/>
      <c r="I56" s="49"/>
      <c r="J56" s="49"/>
      <c r="K56" s="228"/>
      <c r="L56" s="229"/>
      <c r="M56" s="230"/>
      <c r="N56" s="231"/>
    </row>
    <row r="57" spans="2:6" ht="12">
      <c r="B57" s="2"/>
      <c r="C57" s="59"/>
      <c r="D57" s="59"/>
      <c r="E57" s="59"/>
      <c r="F57" s="59"/>
    </row>
    <row r="58" spans="2:6" ht="12">
      <c r="B58" s="60"/>
      <c r="C58" s="59"/>
      <c r="D58" s="59"/>
      <c r="E58" s="59"/>
      <c r="F58" s="59"/>
    </row>
    <row r="59" spans="2:6" ht="12">
      <c r="B59" s="60"/>
      <c r="C59" s="59"/>
      <c r="D59" s="59"/>
      <c r="E59" s="59"/>
      <c r="F59" s="59"/>
    </row>
    <row r="60" spans="2:6" ht="12">
      <c r="B60" s="61"/>
      <c r="C60" s="59"/>
      <c r="D60" s="59"/>
      <c r="E60" s="59"/>
      <c r="F60" s="59"/>
    </row>
    <row r="61" ht="12">
      <c r="B61" s="60"/>
    </row>
    <row r="62" ht="12">
      <c r="B62" s="60"/>
    </row>
    <row r="63" spans="2:6" ht="12">
      <c r="B63" s="2"/>
      <c r="C63" s="62"/>
      <c r="D63" s="62"/>
      <c r="E63" s="62"/>
      <c r="F63" s="62"/>
    </row>
    <row r="64" spans="2:6" ht="12">
      <c r="B64" s="63"/>
      <c r="C64" s="62"/>
      <c r="D64" s="62"/>
      <c r="E64" s="62"/>
      <c r="F64" s="62"/>
    </row>
    <row r="65" spans="2:6" ht="12">
      <c r="B65" s="59"/>
      <c r="C65" s="62"/>
      <c r="D65" s="62"/>
      <c r="E65" s="62"/>
      <c r="F65" s="62"/>
    </row>
    <row r="66" spans="2:6" ht="12">
      <c r="B66" s="59"/>
      <c r="C66" s="62"/>
      <c r="D66" s="62"/>
      <c r="E66" s="62"/>
      <c r="F66" s="62"/>
    </row>
    <row r="67" spans="2:6" ht="12">
      <c r="B67" s="59"/>
      <c r="C67" s="64"/>
      <c r="D67" s="64"/>
      <c r="E67" s="64"/>
      <c r="F67" s="64"/>
    </row>
    <row r="68" spans="2:6" ht="12">
      <c r="B68" s="59"/>
      <c r="C68" s="59"/>
      <c r="D68" s="59"/>
      <c r="E68" s="59"/>
      <c r="F68" s="59"/>
    </row>
    <row r="69" spans="2:6" ht="12">
      <c r="B69" s="59"/>
      <c r="C69" s="62"/>
      <c r="D69" s="62"/>
      <c r="E69" s="62"/>
      <c r="F69" s="62"/>
    </row>
    <row r="70" spans="2:6" ht="12">
      <c r="B70" s="59"/>
      <c r="C70" s="62"/>
      <c r="D70" s="62"/>
      <c r="E70" s="62"/>
      <c r="F70" s="62"/>
    </row>
    <row r="71" spans="2:6" ht="12">
      <c r="B71" s="59"/>
      <c r="C71" s="62"/>
      <c r="D71" s="62"/>
      <c r="E71" s="62"/>
      <c r="F71" s="62"/>
    </row>
    <row r="72" spans="2:6" ht="12">
      <c r="B72" s="62"/>
      <c r="C72" s="62"/>
      <c r="D72" s="62"/>
      <c r="E72" s="62"/>
      <c r="F72" s="62"/>
    </row>
    <row r="73" spans="2:6" ht="12">
      <c r="B73" s="62"/>
      <c r="C73" s="62"/>
      <c r="D73" s="62"/>
      <c r="E73" s="62"/>
      <c r="F73" s="62"/>
    </row>
    <row r="74" spans="2:6" ht="12">
      <c r="B74" s="65"/>
      <c r="C74" s="65"/>
      <c r="D74" s="65"/>
      <c r="E74" s="65"/>
      <c r="F74" s="65"/>
    </row>
    <row r="75" spans="2:6" ht="12">
      <c r="B75" s="65"/>
      <c r="C75" s="65"/>
      <c r="D75" s="65"/>
      <c r="E75" s="65"/>
      <c r="F75" s="65"/>
    </row>
    <row r="76" spans="2:6" ht="12">
      <c r="B76" s="66"/>
      <c r="C76" s="66"/>
      <c r="D76" s="66"/>
      <c r="E76" s="66"/>
      <c r="F76" s="66"/>
    </row>
    <row r="82" spans="2:6" ht="12">
      <c r="B82" s="67"/>
      <c r="C82" s="67"/>
      <c r="D82" s="67"/>
      <c r="E82" s="67"/>
      <c r="F82" s="67"/>
    </row>
  </sheetData>
  <sheetProtection/>
  <mergeCells count="13">
    <mergeCell ref="B55:C55"/>
    <mergeCell ref="B54:C54"/>
    <mergeCell ref="B4:C5"/>
    <mergeCell ref="D4:D5"/>
    <mergeCell ref="N4:N5"/>
    <mergeCell ref="H4:H5"/>
    <mergeCell ref="I4:I5"/>
    <mergeCell ref="J4:J5"/>
    <mergeCell ref="K4:K5"/>
    <mergeCell ref="E4:E5"/>
    <mergeCell ref="F4:F5"/>
    <mergeCell ref="G4:G5"/>
    <mergeCell ref="L4:M4"/>
  </mergeCells>
  <conditionalFormatting sqref="G6:G38 I12:I42 H15:H38 G39:H42 M44:M51 K6:M42">
    <cfRule type="cellIs" priority="1" dxfId="0" operator="notBetween" stopIfTrue="1">
      <formula>#REF!-#REF!</formula>
      <formula>#REF!+#REF!</formula>
    </cfRule>
  </conditionalFormatting>
  <conditionalFormatting sqref="K44:K51">
    <cfRule type="cellIs" priority="2" dxfId="0" operator="notBetween" stopIfTrue="1">
      <formula>#REF!-#REF!</formula>
      <formula>#REF!+#REF!</formula>
    </cfRule>
  </conditionalFormatting>
  <conditionalFormatting sqref="L44:L47">
    <cfRule type="cellIs" priority="3" dxfId="0" operator="notBetween" stopIfTrue="1">
      <formula>#REF!-#REF!</formula>
      <formula>#REF!+#REF!</formula>
    </cfRule>
  </conditionalFormatting>
  <conditionalFormatting sqref="J21">
    <cfRule type="cellIs" priority="4" dxfId="0" operator="notBetween" stopIfTrue="1">
      <formula>#REF!-0.1</formula>
      <formula>#REF!+0.1</formula>
    </cfRule>
  </conditionalFormatting>
  <conditionalFormatting sqref="J25:J42">
    <cfRule type="cellIs" priority="5" dxfId="0" operator="notBetween" stopIfTrue="1">
      <formula>#REF!-#REF!</formula>
      <formula>#REF!+#REF!</formula>
    </cfRule>
  </conditionalFormatting>
  <conditionalFormatting sqref="I44:I47">
    <cfRule type="cellIs" priority="6" dxfId="0" operator="notBetween" stopIfTrue="1">
      <formula>#REF!-#REF!</formula>
      <formula>#REF!+#REF!</formula>
    </cfRule>
  </conditionalFormatting>
  <conditionalFormatting sqref="J44:J47">
    <cfRule type="cellIs" priority="7" dxfId="0" operator="notBetween" stopIfTrue="1">
      <formula>#REF!-#REF!</formula>
      <formula>#REF!+#REF!</formula>
    </cfRule>
  </conditionalFormatting>
  <conditionalFormatting sqref="G48:G51 D44:F51">
    <cfRule type="cellIs" priority="8" dxfId="0" operator="between" stopIfTrue="1">
      <formula>#REF!-0.1</formula>
      <formula>#REF!+0.1</formula>
    </cfRule>
  </conditionalFormatting>
  <conditionalFormatting sqref="G44:G47 D21:F41">
    <cfRule type="cellIs" priority="9" dxfId="0" operator="notBetween" stopIfTrue="1">
      <formula>#REF!-#REF!</formula>
      <formula>#REF!+#REF!</formula>
    </cfRule>
  </conditionalFormatting>
  <conditionalFormatting sqref="H44:H47">
    <cfRule type="cellIs" priority="10" dxfId="0" operator="notBetween" stopIfTrue="1">
      <formula>#REF!-#REF!</formula>
      <formula>#REF!+#REF!</formula>
    </cfRule>
  </conditionalFormatting>
  <printOptions/>
  <pageMargins left="0.45" right="0.33" top="0.77" bottom="0.69" header="0.5" footer="0.5"/>
  <pageSetup fitToHeight="1" fitToWidth="1" horizontalDpi="600" verticalDpi="600" orientation="landscape" paperSize="9" scale="51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5:N50"/>
  <sheetViews>
    <sheetView zoomScaleSheetLayoutView="85" workbookViewId="0" topLeftCell="A13">
      <selection activeCell="O1" sqref="O1:V65536"/>
    </sheetView>
  </sheetViews>
  <sheetFormatPr defaultColWidth="9.140625" defaultRowHeight="12.75"/>
  <cols>
    <col min="1" max="1" width="9.00390625" style="2" customWidth="1"/>
    <col min="2" max="2" width="8.140625" style="2" customWidth="1"/>
    <col min="3" max="3" width="14.421875" style="2" bestFit="1" customWidth="1"/>
    <col min="4" max="4" width="14.421875" style="2" customWidth="1"/>
    <col min="5" max="5" width="15.421875" style="2" customWidth="1"/>
    <col min="6" max="6" width="13.421875" style="2" customWidth="1"/>
    <col min="7" max="7" width="15.421875" style="2" customWidth="1"/>
    <col min="8" max="8" width="13.140625" style="2" customWidth="1"/>
    <col min="9" max="9" width="12.421875" style="2" bestFit="1" customWidth="1"/>
    <col min="10" max="10" width="13.140625" style="2" customWidth="1"/>
    <col min="11" max="11" width="12.140625" style="2" customWidth="1"/>
    <col min="12" max="13" width="11.421875" style="2" customWidth="1"/>
    <col min="14" max="14" width="10.7109375" style="2" customWidth="1"/>
    <col min="15" max="16384" width="9.140625" style="2" customWidth="1"/>
  </cols>
  <sheetData>
    <row r="1" ht="48" customHeight="1"/>
    <row r="2" ht="21" customHeight="1"/>
    <row r="3" ht="53.25" customHeight="1"/>
    <row r="5" spans="1:2" ht="12">
      <c r="A5" s="82" t="s">
        <v>72</v>
      </c>
      <c r="B5" s="82"/>
    </row>
    <row r="6" spans="12:14" ht="12.75" thickBot="1">
      <c r="L6" s="11"/>
      <c r="M6" s="11"/>
      <c r="N6" s="11"/>
    </row>
    <row r="7" spans="1:14" ht="25.5" customHeight="1">
      <c r="A7" s="294" t="s">
        <v>5</v>
      </c>
      <c r="B7" s="304"/>
      <c r="C7" s="299" t="s">
        <v>22</v>
      </c>
      <c r="D7" s="300"/>
      <c r="E7" s="300"/>
      <c r="F7" s="300"/>
      <c r="G7" s="301"/>
      <c r="H7" s="302" t="s">
        <v>57</v>
      </c>
      <c r="I7" s="303"/>
      <c r="J7" s="303"/>
      <c r="K7" s="303"/>
      <c r="L7" s="303"/>
      <c r="M7" s="303"/>
      <c r="N7" s="280" t="s">
        <v>19</v>
      </c>
    </row>
    <row r="8" spans="1:14" ht="32.25" customHeight="1">
      <c r="A8" s="296"/>
      <c r="B8" s="305"/>
      <c r="C8" s="145" t="s">
        <v>87</v>
      </c>
      <c r="D8" s="146" t="s">
        <v>88</v>
      </c>
      <c r="E8" s="146" t="s">
        <v>89</v>
      </c>
      <c r="F8" s="146" t="s">
        <v>58</v>
      </c>
      <c r="G8" s="147" t="s">
        <v>19</v>
      </c>
      <c r="H8" s="148" t="s">
        <v>52</v>
      </c>
      <c r="I8" s="148" t="s">
        <v>90</v>
      </c>
      <c r="J8" s="148" t="s">
        <v>0</v>
      </c>
      <c r="K8" s="148" t="s">
        <v>1</v>
      </c>
      <c r="L8" s="149" t="s">
        <v>54</v>
      </c>
      <c r="M8" s="149" t="s">
        <v>19</v>
      </c>
      <c r="N8" s="298"/>
    </row>
    <row r="9" spans="1:14" ht="19.5" customHeight="1">
      <c r="A9" s="113">
        <v>1990</v>
      </c>
      <c r="B9" s="107"/>
      <c r="C9" s="129">
        <v>5.205669454185774</v>
      </c>
      <c r="D9" s="129">
        <v>2.2671360000000003</v>
      </c>
      <c r="E9" s="129">
        <v>12.993024</v>
      </c>
      <c r="F9" s="129">
        <v>0.025</v>
      </c>
      <c r="G9" s="130">
        <f>SUM(C9:F9)</f>
        <v>20.49082945418577</v>
      </c>
      <c r="H9" s="131">
        <v>0.391448675895844</v>
      </c>
      <c r="I9" s="131">
        <v>20.384140663544798</v>
      </c>
      <c r="J9" s="131">
        <v>4.572758952334292</v>
      </c>
      <c r="K9" s="131">
        <v>3.837429154458123</v>
      </c>
      <c r="L9" s="131">
        <v>0.08</v>
      </c>
      <c r="M9" s="132">
        <f aca="true" t="shared" si="0" ref="M9:M27">SUM(H9:L9)</f>
        <v>29.265777446233052</v>
      </c>
      <c r="N9" s="133">
        <f aca="true" t="shared" si="1" ref="N9:N27">G9+M9</f>
        <v>49.756606900418824</v>
      </c>
    </row>
    <row r="10" spans="1:14" ht="12">
      <c r="A10" s="36">
        <v>1991</v>
      </c>
      <c r="B10" s="108"/>
      <c r="C10" s="131">
        <v>2.423837784371909</v>
      </c>
      <c r="D10" s="131">
        <v>2.737104</v>
      </c>
      <c r="E10" s="131">
        <v>13.347376</v>
      </c>
      <c r="F10" s="131">
        <v>0.025</v>
      </c>
      <c r="G10" s="130">
        <f aca="true" t="shared" si="2" ref="G10:G38">SUM(C10:F10)</f>
        <v>18.53331778437191</v>
      </c>
      <c r="H10" s="131">
        <v>0.3805364181149198</v>
      </c>
      <c r="I10" s="131">
        <v>20.787047910541073</v>
      </c>
      <c r="J10" s="131">
        <v>4.997258179414104</v>
      </c>
      <c r="K10" s="131">
        <v>2.6460725001334566</v>
      </c>
      <c r="L10" s="131">
        <v>0.08</v>
      </c>
      <c r="M10" s="130">
        <f t="shared" si="0"/>
        <v>28.89091500820355</v>
      </c>
      <c r="N10" s="133">
        <f>G10+M10</f>
        <v>47.42423279257546</v>
      </c>
    </row>
    <row r="11" spans="1:14" ht="12">
      <c r="A11" s="36">
        <v>1992</v>
      </c>
      <c r="B11" s="108"/>
      <c r="C11" s="131">
        <v>9.680132182357701</v>
      </c>
      <c r="D11" s="131">
        <v>2.740452</v>
      </c>
      <c r="E11" s="131">
        <v>14.310959</v>
      </c>
      <c r="F11" s="131">
        <v>0.025</v>
      </c>
      <c r="G11" s="130">
        <f t="shared" si="2"/>
        <v>26.7565431823577</v>
      </c>
      <c r="H11" s="131">
        <v>0.3520175118678538</v>
      </c>
      <c r="I11" s="131">
        <v>18.662251587382336</v>
      </c>
      <c r="J11" s="131">
        <v>4.877808413832983</v>
      </c>
      <c r="K11" s="131">
        <v>1.5317682507512282</v>
      </c>
      <c r="L11" s="131">
        <v>0.08</v>
      </c>
      <c r="M11" s="130">
        <f t="shared" si="0"/>
        <v>25.5038457638344</v>
      </c>
      <c r="N11" s="133">
        <f t="shared" si="1"/>
        <v>52.260388946192094</v>
      </c>
    </row>
    <row r="12" spans="1:14" ht="12">
      <c r="A12" s="36">
        <v>1993</v>
      </c>
      <c r="B12" s="108"/>
      <c r="C12" s="131">
        <v>4.7250247279920865</v>
      </c>
      <c r="D12" s="131">
        <v>2.958348</v>
      </c>
      <c r="E12" s="131">
        <v>14.234494</v>
      </c>
      <c r="F12" s="131">
        <v>0.025</v>
      </c>
      <c r="G12" s="130">
        <f t="shared" si="2"/>
        <v>21.942866727992083</v>
      </c>
      <c r="H12" s="131">
        <v>0.37131574556071567</v>
      </c>
      <c r="I12" s="131">
        <v>21.209773484183028</v>
      </c>
      <c r="J12" s="131">
        <v>6.634632042172159</v>
      </c>
      <c r="K12" s="131">
        <v>1.2390223238365885</v>
      </c>
      <c r="L12" s="131">
        <v>0.08</v>
      </c>
      <c r="M12" s="130">
        <f t="shared" si="0"/>
        <v>29.53474359575249</v>
      </c>
      <c r="N12" s="133">
        <f t="shared" si="1"/>
        <v>51.47761032374457</v>
      </c>
    </row>
    <row r="13" spans="1:14" ht="12">
      <c r="A13" s="36">
        <v>1994</v>
      </c>
      <c r="B13" s="108"/>
      <c r="C13" s="131">
        <v>4.1204028414710905</v>
      </c>
      <c r="D13" s="131">
        <v>3.0617520000000003</v>
      </c>
      <c r="E13" s="131">
        <v>12.965838</v>
      </c>
      <c r="F13" s="131">
        <v>0.025</v>
      </c>
      <c r="G13" s="130">
        <f t="shared" si="2"/>
        <v>20.17299284147109</v>
      </c>
      <c r="H13" s="131">
        <v>0.7180759900086439</v>
      </c>
      <c r="I13" s="131">
        <v>20.114094979647156</v>
      </c>
      <c r="J13" s="131">
        <v>6.2774221886223</v>
      </c>
      <c r="K13" s="131">
        <v>1.2761002440235316</v>
      </c>
      <c r="L13" s="131">
        <v>0.08</v>
      </c>
      <c r="M13" s="130">
        <f t="shared" si="0"/>
        <v>28.46569340230163</v>
      </c>
      <c r="N13" s="133">
        <f t="shared" si="1"/>
        <v>48.63868624377272</v>
      </c>
    </row>
    <row r="14" spans="1:14" s="1" customFormat="1" ht="19.5" customHeight="1">
      <c r="A14" s="36">
        <v>1995</v>
      </c>
      <c r="B14" s="108"/>
      <c r="C14" s="131">
        <v>6.041114664230242</v>
      </c>
      <c r="D14" s="131">
        <v>3.0579840000000003</v>
      </c>
      <c r="E14" s="131">
        <v>13.736206</v>
      </c>
      <c r="F14" s="131">
        <v>0.025</v>
      </c>
      <c r="G14" s="130">
        <f t="shared" si="2"/>
        <v>22.86030466423024</v>
      </c>
      <c r="H14" s="131">
        <v>0.9946848324783921</v>
      </c>
      <c r="I14" s="131">
        <v>16.46459652633542</v>
      </c>
      <c r="J14" s="131">
        <v>7.116155351974855</v>
      </c>
      <c r="K14" s="131">
        <v>1.2586606194487056</v>
      </c>
      <c r="L14" s="131">
        <v>0.08</v>
      </c>
      <c r="M14" s="130">
        <f t="shared" si="0"/>
        <v>25.914097330237368</v>
      </c>
      <c r="N14" s="133">
        <f t="shared" si="1"/>
        <v>48.77440199446761</v>
      </c>
    </row>
    <row r="15" spans="1:14" s="1" customFormat="1" ht="12">
      <c r="A15" s="36">
        <v>1996</v>
      </c>
      <c r="B15" s="108"/>
      <c r="C15" s="131">
        <v>6.619255367747829</v>
      </c>
      <c r="D15" s="131">
        <v>3.014196</v>
      </c>
      <c r="E15" s="131">
        <v>13.434402</v>
      </c>
      <c r="F15" s="131">
        <v>0.025</v>
      </c>
      <c r="G15" s="130">
        <f t="shared" si="2"/>
        <v>23.09285336774783</v>
      </c>
      <c r="H15" s="131">
        <v>1.0310403505418906</v>
      </c>
      <c r="I15" s="131">
        <v>16.896232328070372</v>
      </c>
      <c r="J15" s="131">
        <v>5.760307699871026</v>
      </c>
      <c r="K15" s="131">
        <v>1.2024372929552134</v>
      </c>
      <c r="L15" s="131">
        <v>0.08</v>
      </c>
      <c r="M15" s="130">
        <f t="shared" si="0"/>
        <v>24.9700176714385</v>
      </c>
      <c r="N15" s="133">
        <f t="shared" si="1"/>
        <v>48.062871039186334</v>
      </c>
    </row>
    <row r="16" spans="1:14" s="1" customFormat="1" ht="12">
      <c r="A16" s="36">
        <v>1997</v>
      </c>
      <c r="B16" s="108"/>
      <c r="C16" s="131">
        <v>12.90107208029197</v>
      </c>
      <c r="D16" s="131">
        <v>3.77856</v>
      </c>
      <c r="E16" s="131">
        <v>11.147682</v>
      </c>
      <c r="F16" s="131">
        <v>0.025</v>
      </c>
      <c r="G16" s="130">
        <f t="shared" si="2"/>
        <v>27.85231408029197</v>
      </c>
      <c r="H16" s="131">
        <v>0.9124668142507548</v>
      </c>
      <c r="I16" s="131">
        <v>17.231916902595145</v>
      </c>
      <c r="J16" s="131">
        <v>4.588490255663635</v>
      </c>
      <c r="K16" s="131">
        <v>1.2518210149749283</v>
      </c>
      <c r="L16" s="131">
        <v>0.08</v>
      </c>
      <c r="M16" s="130">
        <f t="shared" si="0"/>
        <v>24.064694987484465</v>
      </c>
      <c r="N16" s="133">
        <f t="shared" si="1"/>
        <v>51.91700906777643</v>
      </c>
    </row>
    <row r="17" spans="1:14" ht="12">
      <c r="A17" s="36">
        <v>1998</v>
      </c>
      <c r="B17" s="108"/>
      <c r="C17" s="131">
        <v>8.257527372262773</v>
      </c>
      <c r="D17" s="131">
        <v>7.097856000000001</v>
      </c>
      <c r="E17" s="131">
        <v>9.071006</v>
      </c>
      <c r="F17" s="131">
        <v>0.025</v>
      </c>
      <c r="G17" s="130">
        <f t="shared" si="2"/>
        <v>24.451389372262774</v>
      </c>
      <c r="H17" s="131">
        <v>0.7578027056986864</v>
      </c>
      <c r="I17" s="131">
        <v>17.08047927679599</v>
      </c>
      <c r="J17" s="131">
        <v>3.6257337925270314</v>
      </c>
      <c r="K17" s="131">
        <v>1.3091957609735063</v>
      </c>
      <c r="L17" s="131">
        <v>0.08</v>
      </c>
      <c r="M17" s="130">
        <f t="shared" si="0"/>
        <v>22.853211535995214</v>
      </c>
      <c r="N17" s="133">
        <f t="shared" si="1"/>
        <v>47.30460090825799</v>
      </c>
    </row>
    <row r="18" spans="1:14" ht="12">
      <c r="A18" s="36">
        <v>1999</v>
      </c>
      <c r="B18" s="108"/>
      <c r="C18" s="131">
        <v>12.010648650000002</v>
      </c>
      <c r="D18" s="131">
        <v>6.713959369198826</v>
      </c>
      <c r="E18" s="131">
        <v>9.441029801799274</v>
      </c>
      <c r="F18" s="131">
        <v>0.025</v>
      </c>
      <c r="G18" s="130">
        <f t="shared" si="2"/>
        <v>28.190637820998102</v>
      </c>
      <c r="H18" s="131">
        <v>0.4877564</v>
      </c>
      <c r="I18" s="131">
        <v>15.008687830801174</v>
      </c>
      <c r="J18" s="131">
        <v>3.53719042</v>
      </c>
      <c r="K18" s="131">
        <v>1.16747962</v>
      </c>
      <c r="L18" s="131">
        <v>0.08</v>
      </c>
      <c r="M18" s="130">
        <f t="shared" si="0"/>
        <v>20.281114270801176</v>
      </c>
      <c r="N18" s="133">
        <f t="shared" si="1"/>
        <v>48.471752091799274</v>
      </c>
    </row>
    <row r="19" spans="1:14" ht="19.5" customHeight="1">
      <c r="A19" s="36">
        <v>2000</v>
      </c>
      <c r="B19" s="108"/>
      <c r="C19" s="131">
        <v>9.686803500000002</v>
      </c>
      <c r="D19" s="131">
        <v>6.713448219635723</v>
      </c>
      <c r="E19" s="131">
        <v>8.965332499999999</v>
      </c>
      <c r="F19" s="131">
        <v>0.025</v>
      </c>
      <c r="G19" s="130">
        <f t="shared" si="2"/>
        <v>25.390584219635723</v>
      </c>
      <c r="H19" s="131">
        <v>0.5838103882000001</v>
      </c>
      <c r="I19" s="131">
        <v>14.993423888764276</v>
      </c>
      <c r="J19" s="131">
        <v>3.2992161152</v>
      </c>
      <c r="K19" s="131">
        <v>1.0805891780999999</v>
      </c>
      <c r="L19" s="131">
        <v>0.08</v>
      </c>
      <c r="M19" s="130">
        <f t="shared" si="0"/>
        <v>20.037039570264273</v>
      </c>
      <c r="N19" s="133">
        <f t="shared" si="1"/>
        <v>45.4276237899</v>
      </c>
    </row>
    <row r="20" spans="1:14" ht="12">
      <c r="A20" s="36">
        <v>2001</v>
      </c>
      <c r="B20" s="108"/>
      <c r="C20" s="131">
        <v>14.831337950000002</v>
      </c>
      <c r="D20" s="131">
        <v>7.3267588</v>
      </c>
      <c r="E20" s="131">
        <v>9.1624932</v>
      </c>
      <c r="F20" s="131">
        <v>0.025</v>
      </c>
      <c r="G20" s="130">
        <f t="shared" si="2"/>
        <v>31.34558995</v>
      </c>
      <c r="H20" s="131">
        <v>0.586755314</v>
      </c>
      <c r="I20" s="131">
        <v>18.219699746799996</v>
      </c>
      <c r="J20" s="131">
        <v>5.1187439614</v>
      </c>
      <c r="K20" s="131">
        <v>0.7208693617999999</v>
      </c>
      <c r="L20" s="131">
        <v>0.08</v>
      </c>
      <c r="M20" s="130">
        <f t="shared" si="0"/>
        <v>24.726068383999994</v>
      </c>
      <c r="N20" s="133">
        <f t="shared" si="1"/>
        <v>56.07165833399999</v>
      </c>
    </row>
    <row r="21" spans="1:14" ht="12">
      <c r="A21" s="36">
        <v>2002</v>
      </c>
      <c r="B21" s="108"/>
      <c r="C21" s="131">
        <v>14.86790002</v>
      </c>
      <c r="D21" s="131">
        <v>6.7924022399999995</v>
      </c>
      <c r="E21" s="131">
        <v>9.1639568</v>
      </c>
      <c r="F21" s="131">
        <v>0.025</v>
      </c>
      <c r="G21" s="130">
        <f t="shared" si="2"/>
        <v>30.84925906</v>
      </c>
      <c r="H21" s="131">
        <v>0.6264546957</v>
      </c>
      <c r="I21" s="131">
        <v>17.5603954449</v>
      </c>
      <c r="J21" s="131">
        <v>4.9214674334</v>
      </c>
      <c r="K21" s="131">
        <v>0.6048821824</v>
      </c>
      <c r="L21" s="131">
        <v>0.08</v>
      </c>
      <c r="M21" s="130">
        <f t="shared" si="0"/>
        <v>23.7931997564</v>
      </c>
      <c r="N21" s="133">
        <f t="shared" si="1"/>
        <v>54.6424588164</v>
      </c>
    </row>
    <row r="22" spans="1:14" ht="12">
      <c r="A22" s="36">
        <v>2003</v>
      </c>
      <c r="B22" s="108"/>
      <c r="C22" s="131">
        <v>32.52881928</v>
      </c>
      <c r="D22" s="131">
        <v>8.114138358157524</v>
      </c>
      <c r="E22" s="131">
        <v>10.033122741842474</v>
      </c>
      <c r="F22" s="131">
        <v>0.025</v>
      </c>
      <c r="G22" s="130">
        <f t="shared" si="2"/>
        <v>50.70108038</v>
      </c>
      <c r="H22" s="131">
        <v>0.5543586398</v>
      </c>
      <c r="I22" s="131">
        <v>23.259031133100002</v>
      </c>
      <c r="J22" s="131">
        <v>4.157316647300001</v>
      </c>
      <c r="K22" s="131">
        <v>0.8238203727</v>
      </c>
      <c r="L22" s="131">
        <v>0.08</v>
      </c>
      <c r="M22" s="130">
        <f t="shared" si="0"/>
        <v>28.8745267929</v>
      </c>
      <c r="N22" s="133">
        <f t="shared" si="1"/>
        <v>79.57560717289999</v>
      </c>
    </row>
    <row r="23" spans="1:14" ht="12">
      <c r="A23" s="36">
        <v>2004</v>
      </c>
      <c r="B23" s="108"/>
      <c r="C23" s="131">
        <v>42.58190728882913</v>
      </c>
      <c r="D23" s="131">
        <v>7.9331520399999995</v>
      </c>
      <c r="E23" s="131">
        <v>10.32776808</v>
      </c>
      <c r="F23" s="131">
        <v>0.025</v>
      </c>
      <c r="G23" s="130">
        <f t="shared" si="2"/>
        <v>60.86782740882912</v>
      </c>
      <c r="H23" s="131">
        <v>0.533256385150767</v>
      </c>
      <c r="I23" s="131">
        <v>14.528221742016118</v>
      </c>
      <c r="J23" s="131">
        <v>6.587928446734224</v>
      </c>
      <c r="K23" s="131">
        <v>0.8670563502249954</v>
      </c>
      <c r="L23" s="131">
        <v>0.08</v>
      </c>
      <c r="M23" s="130">
        <f t="shared" si="0"/>
        <v>22.596462924126104</v>
      </c>
      <c r="N23" s="133">
        <f t="shared" si="1"/>
        <v>83.46429033295523</v>
      </c>
    </row>
    <row r="24" spans="1:14" ht="18.75" customHeight="1">
      <c r="A24" s="36">
        <v>2005</v>
      </c>
      <c r="B24" s="108"/>
      <c r="C24" s="131">
        <v>53.94274420000001</v>
      </c>
      <c r="D24" s="131">
        <v>7.403093246839356</v>
      </c>
      <c r="E24" s="131">
        <v>10.324672473160643</v>
      </c>
      <c r="F24" s="131">
        <v>0.025</v>
      </c>
      <c r="G24" s="130">
        <f t="shared" si="2"/>
        <v>71.69550992</v>
      </c>
      <c r="H24" s="131">
        <v>1.2231787920000001</v>
      </c>
      <c r="I24" s="131">
        <v>15.678026297399999</v>
      </c>
      <c r="J24" s="131">
        <v>3.362899137</v>
      </c>
      <c r="K24" s="131">
        <v>0.8802481421</v>
      </c>
      <c r="L24" s="131">
        <v>0.08</v>
      </c>
      <c r="M24" s="130">
        <f t="shared" si="0"/>
        <v>21.224352368499996</v>
      </c>
      <c r="N24" s="133">
        <f t="shared" si="1"/>
        <v>92.9198622885</v>
      </c>
    </row>
    <row r="25" spans="1:14" ht="12">
      <c r="A25" s="36">
        <v>2006</v>
      </c>
      <c r="B25" s="108"/>
      <c r="C25" s="131">
        <v>50.985820342529934</v>
      </c>
      <c r="D25" s="131">
        <v>7.72848992</v>
      </c>
      <c r="E25" s="131">
        <v>9.964428400000001</v>
      </c>
      <c r="F25" s="131">
        <v>0.025</v>
      </c>
      <c r="G25" s="130">
        <f t="shared" si="2"/>
        <v>68.70373866252994</v>
      </c>
      <c r="H25" s="131">
        <v>1.9823826868243768</v>
      </c>
      <c r="I25" s="131">
        <v>16.440329717250023</v>
      </c>
      <c r="J25" s="131">
        <v>3.8167508419673837</v>
      </c>
      <c r="K25" s="131">
        <v>0.6857618846175274</v>
      </c>
      <c r="L25" s="131">
        <v>0.08</v>
      </c>
      <c r="M25" s="130">
        <f t="shared" si="0"/>
        <v>23.00522513065931</v>
      </c>
      <c r="N25" s="133">
        <f t="shared" si="1"/>
        <v>91.70896379318926</v>
      </c>
    </row>
    <row r="26" spans="1:14" ht="12">
      <c r="A26" s="36">
        <v>2007</v>
      </c>
      <c r="B26" s="108"/>
      <c r="C26" s="131">
        <v>26.06727099802813</v>
      </c>
      <c r="D26" s="131">
        <v>7.25019227</v>
      </c>
      <c r="E26" s="131">
        <v>10.406080079999999</v>
      </c>
      <c r="F26" s="131">
        <v>0.025</v>
      </c>
      <c r="G26" s="130">
        <f t="shared" si="2"/>
        <v>43.74854334802813</v>
      </c>
      <c r="H26" s="131">
        <v>1.462409735816744</v>
      </c>
      <c r="I26" s="131">
        <v>17.628367855626188</v>
      </c>
      <c r="J26" s="131">
        <v>3.9220597546138523</v>
      </c>
      <c r="K26" s="131">
        <v>0.5498762290175797</v>
      </c>
      <c r="L26" s="131">
        <v>0.08</v>
      </c>
      <c r="M26" s="130">
        <f t="shared" si="0"/>
        <v>23.642713575074364</v>
      </c>
      <c r="N26" s="133">
        <f t="shared" si="1"/>
        <v>67.39125692310249</v>
      </c>
    </row>
    <row r="27" spans="1:14" ht="12">
      <c r="A27" s="36">
        <v>2008</v>
      </c>
      <c r="B27" s="108"/>
      <c r="C27" s="131">
        <v>43.09382333092165</v>
      </c>
      <c r="D27" s="131">
        <v>6.894096469999999</v>
      </c>
      <c r="E27" s="131">
        <v>9.62923744</v>
      </c>
      <c r="F27" s="131">
        <v>0.025</v>
      </c>
      <c r="G27" s="130">
        <f t="shared" si="2"/>
        <v>59.642157240921655</v>
      </c>
      <c r="H27" s="131">
        <v>1.737065373310453</v>
      </c>
      <c r="I27" s="131">
        <v>18.730573040824588</v>
      </c>
      <c r="J27" s="131">
        <v>4.5285052710261215</v>
      </c>
      <c r="K27" s="131">
        <v>0.36326892230039765</v>
      </c>
      <c r="L27" s="131">
        <v>0.08</v>
      </c>
      <c r="M27" s="130">
        <f t="shared" si="0"/>
        <v>25.439412607461563</v>
      </c>
      <c r="N27" s="133">
        <f t="shared" si="1"/>
        <v>85.08156984838323</v>
      </c>
    </row>
    <row r="28" spans="1:14" ht="12">
      <c r="A28" s="36">
        <v>2009</v>
      </c>
      <c r="B28" s="108"/>
      <c r="C28" s="131">
        <v>27.62959109137141</v>
      </c>
      <c r="D28" s="131">
        <v>6.6404191899999985</v>
      </c>
      <c r="E28" s="131">
        <v>10.136798809999998</v>
      </c>
      <c r="F28" s="131">
        <v>0.24586420971885478</v>
      </c>
      <c r="G28" s="130">
        <f t="shared" si="2"/>
        <v>44.65267330109025</v>
      </c>
      <c r="H28" s="131">
        <v>0.7754184253025238</v>
      </c>
      <c r="I28" s="131">
        <v>17.55643540611456</v>
      </c>
      <c r="J28" s="131">
        <v>1.2965619369662074</v>
      </c>
      <c r="K28" s="131">
        <v>0.8594483280500079</v>
      </c>
      <c r="L28" s="131">
        <v>0.019168658898996844</v>
      </c>
      <c r="M28" s="130">
        <f>SUM(H28:L28)</f>
        <v>20.507032755332293</v>
      </c>
      <c r="N28" s="133">
        <f>G28+M28</f>
        <v>65.15970605642255</v>
      </c>
    </row>
    <row r="29" spans="1:14" ht="9.75" customHeight="1">
      <c r="A29" s="36"/>
      <c r="B29" s="109"/>
      <c r="C29" s="134"/>
      <c r="D29" s="134"/>
      <c r="E29" s="134"/>
      <c r="F29" s="134"/>
      <c r="G29" s="135"/>
      <c r="H29" s="136"/>
      <c r="I29" s="136"/>
      <c r="J29" s="136"/>
      <c r="K29" s="131"/>
      <c r="L29" s="136"/>
      <c r="M29" s="137"/>
      <c r="N29" s="133"/>
    </row>
    <row r="30" spans="1:14" ht="6.75" customHeight="1">
      <c r="A30" s="114"/>
      <c r="B30" s="110"/>
      <c r="C30" s="138"/>
      <c r="D30" s="138"/>
      <c r="E30" s="138"/>
      <c r="F30" s="138"/>
      <c r="G30" s="139"/>
      <c r="H30" s="140"/>
      <c r="I30" s="140"/>
      <c r="J30" s="140"/>
      <c r="K30" s="129"/>
      <c r="L30" s="140"/>
      <c r="M30" s="141"/>
      <c r="N30" s="142"/>
    </row>
    <row r="31" spans="1:14" ht="12">
      <c r="A31" s="36" t="s">
        <v>27</v>
      </c>
      <c r="B31" s="111">
        <v>39508</v>
      </c>
      <c r="C31" s="131">
        <v>9.63522286116199</v>
      </c>
      <c r="D31" s="131">
        <v>1.7067862300000003</v>
      </c>
      <c r="E31" s="131">
        <v>2.33531896</v>
      </c>
      <c r="F31" s="131">
        <v>0.00625</v>
      </c>
      <c r="G31" s="130">
        <f t="shared" si="2"/>
        <v>13.68357805116199</v>
      </c>
      <c r="H31" s="131">
        <v>0.3059065950773057</v>
      </c>
      <c r="I31" s="131">
        <v>4.4834966018228455</v>
      </c>
      <c r="J31" s="131">
        <v>0.7286536354821871</v>
      </c>
      <c r="K31" s="131">
        <v>0.09484510744463584</v>
      </c>
      <c r="L31" s="131">
        <v>0.02</v>
      </c>
      <c r="M31" s="130">
        <f>SUM(H31:L31)</f>
        <v>5.632901939826974</v>
      </c>
      <c r="N31" s="133">
        <f>G31+M31</f>
        <v>19.316479990988967</v>
      </c>
    </row>
    <row r="32" spans="1:14" ht="12">
      <c r="A32" s="36"/>
      <c r="B32" s="111">
        <v>39600</v>
      </c>
      <c r="C32" s="131">
        <v>16.04932631917859</v>
      </c>
      <c r="D32" s="131">
        <v>1.7641160399999998</v>
      </c>
      <c r="E32" s="131">
        <v>2.3764502000000003</v>
      </c>
      <c r="F32" s="131">
        <v>0.00625</v>
      </c>
      <c r="G32" s="130">
        <f t="shared" si="2"/>
        <v>20.196142559178593</v>
      </c>
      <c r="H32" s="131">
        <v>0.3373522957412838</v>
      </c>
      <c r="I32" s="131">
        <v>4.297083852243556</v>
      </c>
      <c r="J32" s="131">
        <v>1.5458262358697683</v>
      </c>
      <c r="K32" s="131">
        <v>0.13823419957400437</v>
      </c>
      <c r="L32" s="131">
        <v>0.02</v>
      </c>
      <c r="M32" s="130">
        <f aca="true" t="shared" si="3" ref="M32:M38">SUM(H32:L32)</f>
        <v>6.338496583428612</v>
      </c>
      <c r="N32" s="133">
        <f aca="true" t="shared" si="4" ref="N32:N38">G32+M32</f>
        <v>26.534639142607205</v>
      </c>
    </row>
    <row r="33" spans="1:14" ht="12">
      <c r="A33" s="36"/>
      <c r="B33" s="111">
        <v>39692</v>
      </c>
      <c r="C33" s="131">
        <v>10.6655982437851</v>
      </c>
      <c r="D33" s="131">
        <v>1.6919122399999997</v>
      </c>
      <c r="E33" s="131">
        <v>2.473405</v>
      </c>
      <c r="F33" s="131">
        <v>0.00625</v>
      </c>
      <c r="G33" s="130">
        <f>SUM(C33:F33)</f>
        <v>14.837165483785098</v>
      </c>
      <c r="H33" s="131">
        <v>0.586935921213074</v>
      </c>
      <c r="I33" s="131">
        <v>4.006321713260632</v>
      </c>
      <c r="J33" s="131">
        <v>1.4159585873662763</v>
      </c>
      <c r="K33" s="131">
        <v>0.10396038638631296</v>
      </c>
      <c r="L33" s="131">
        <v>0.02</v>
      </c>
      <c r="M33" s="130">
        <f t="shared" si="3"/>
        <v>6.133176608226295</v>
      </c>
      <c r="N33" s="133">
        <f t="shared" si="4"/>
        <v>20.970342092011393</v>
      </c>
    </row>
    <row r="34" spans="1:14" ht="12">
      <c r="A34" s="36"/>
      <c r="B34" s="111">
        <v>39783</v>
      </c>
      <c r="C34" s="131">
        <v>6.743675906795968</v>
      </c>
      <c r="D34" s="131">
        <v>1.73128196</v>
      </c>
      <c r="E34" s="131">
        <v>2.44406328</v>
      </c>
      <c r="F34" s="131">
        <v>0.00625</v>
      </c>
      <c r="G34" s="130">
        <f t="shared" si="2"/>
        <v>10.925271146795968</v>
      </c>
      <c r="H34" s="131">
        <v>0.5068705612787897</v>
      </c>
      <c r="I34" s="131">
        <v>5.943670873497551</v>
      </c>
      <c r="J34" s="131">
        <v>0.8380668123078894</v>
      </c>
      <c r="K34" s="131">
        <v>0.026229228895444462</v>
      </c>
      <c r="L34" s="131">
        <v>0.02</v>
      </c>
      <c r="M34" s="130">
        <f t="shared" si="3"/>
        <v>7.334837475979675</v>
      </c>
      <c r="N34" s="133">
        <f>G34+M34</f>
        <v>18.260108622775643</v>
      </c>
    </row>
    <row r="35" spans="1:14" ht="12">
      <c r="A35" s="36" t="s">
        <v>37</v>
      </c>
      <c r="B35" s="111">
        <v>39873</v>
      </c>
      <c r="C35" s="131">
        <v>4.938128825199412</v>
      </c>
      <c r="D35" s="131">
        <v>1.8417449499999998</v>
      </c>
      <c r="E35" s="131">
        <v>2.44949929</v>
      </c>
      <c r="F35" s="131">
        <v>0.0508962694852209</v>
      </c>
      <c r="G35" s="130">
        <f t="shared" si="2"/>
        <v>9.280269334684633</v>
      </c>
      <c r="H35" s="131">
        <v>0.01761607789824201</v>
      </c>
      <c r="I35" s="131">
        <v>3.3297890355301876</v>
      </c>
      <c r="J35" s="131">
        <v>0.3011256486929122</v>
      </c>
      <c r="K35" s="131">
        <v>0.1856915857601033</v>
      </c>
      <c r="L35" s="131">
        <v>0</v>
      </c>
      <c r="M35" s="143">
        <f t="shared" si="3"/>
        <v>3.834222347881445</v>
      </c>
      <c r="N35" s="133">
        <f t="shared" si="4"/>
        <v>13.114491682566078</v>
      </c>
    </row>
    <row r="36" spans="1:14" ht="12">
      <c r="A36" s="36"/>
      <c r="B36" s="111">
        <v>39965</v>
      </c>
      <c r="C36" s="131">
        <v>9.62160974991347</v>
      </c>
      <c r="D36" s="131">
        <v>1.5995580799999995</v>
      </c>
      <c r="E36" s="131">
        <v>2.3103041600000003</v>
      </c>
      <c r="F36" s="131">
        <v>0.0508962694852209</v>
      </c>
      <c r="G36" s="130">
        <f t="shared" si="2"/>
        <v>13.582368259398692</v>
      </c>
      <c r="H36" s="131">
        <v>0.016384923858514575</v>
      </c>
      <c r="I36" s="131">
        <v>5.051856659233673</v>
      </c>
      <c r="J36" s="131">
        <v>0.3789616679260963</v>
      </c>
      <c r="K36" s="131">
        <v>0.3892430871817639</v>
      </c>
      <c r="L36" s="131">
        <v>0</v>
      </c>
      <c r="M36" s="143">
        <f t="shared" si="3"/>
        <v>5.836446338200047</v>
      </c>
      <c r="N36" s="133">
        <f t="shared" si="4"/>
        <v>19.41881459759874</v>
      </c>
    </row>
    <row r="37" spans="1:14" ht="12">
      <c r="A37" s="36"/>
      <c r="B37" s="111">
        <v>40057</v>
      </c>
      <c r="C37" s="131">
        <v>7.99530429466096</v>
      </c>
      <c r="D37" s="131">
        <v>1.5995580799999995</v>
      </c>
      <c r="E37" s="131">
        <v>2.7033905599999994</v>
      </c>
      <c r="F37" s="131">
        <v>0.05058026177584255</v>
      </c>
      <c r="G37" s="130">
        <f t="shared" si="2"/>
        <v>12.3488331964368</v>
      </c>
      <c r="H37" s="131">
        <v>0.3544225789523463</v>
      </c>
      <c r="I37" s="131">
        <v>4.563486506319944</v>
      </c>
      <c r="J37" s="131">
        <v>0.3440725454107366</v>
      </c>
      <c r="K37" s="131">
        <v>0.1986601732628513</v>
      </c>
      <c r="L37" s="131">
        <v>0.0038113784846848906</v>
      </c>
      <c r="M37" s="143">
        <f t="shared" si="3"/>
        <v>5.464453182430564</v>
      </c>
      <c r="N37" s="133">
        <f t="shared" si="4"/>
        <v>17.813286378867364</v>
      </c>
    </row>
    <row r="38" spans="1:14" ht="12">
      <c r="A38" s="36"/>
      <c r="B38" s="111">
        <v>40148</v>
      </c>
      <c r="C38" s="131">
        <v>5.074548221597565</v>
      </c>
      <c r="D38" s="131">
        <v>1.5995580799999995</v>
      </c>
      <c r="E38" s="131">
        <v>2.6736047999999997</v>
      </c>
      <c r="F38" s="131">
        <v>0.09349140897257044</v>
      </c>
      <c r="G38" s="130">
        <f t="shared" si="2"/>
        <v>9.441202510570134</v>
      </c>
      <c r="H38" s="131">
        <v>0.38699484459342093</v>
      </c>
      <c r="I38" s="131">
        <v>4.6113032050307545</v>
      </c>
      <c r="J38" s="131">
        <v>0.2724020749364623</v>
      </c>
      <c r="K38" s="131">
        <v>0.08585348184528951</v>
      </c>
      <c r="L38" s="131">
        <v>0.015357280414311954</v>
      </c>
      <c r="M38" s="144">
        <f t="shared" si="3"/>
        <v>5.371910886820238</v>
      </c>
      <c r="N38" s="133">
        <f t="shared" si="4"/>
        <v>14.813113397390373</v>
      </c>
    </row>
    <row r="39" spans="1:14" ht="6.75" customHeight="1">
      <c r="A39" s="38"/>
      <c r="B39" s="112"/>
      <c r="C39" s="117"/>
      <c r="D39" s="117"/>
      <c r="E39" s="117"/>
      <c r="F39" s="117"/>
      <c r="G39" s="118"/>
      <c r="H39" s="119"/>
      <c r="I39" s="120"/>
      <c r="J39" s="120"/>
      <c r="K39" s="121"/>
      <c r="L39" s="120"/>
      <c r="M39" s="122"/>
      <c r="N39" s="123"/>
    </row>
    <row r="40" spans="1:14" ht="8.25" customHeight="1">
      <c r="A40" s="308"/>
      <c r="B40" s="309"/>
      <c r="C40" s="64"/>
      <c r="D40" s="64"/>
      <c r="E40" s="64"/>
      <c r="F40" s="64"/>
      <c r="G40" s="116"/>
      <c r="H40" s="64"/>
      <c r="I40" s="64"/>
      <c r="J40" s="64"/>
      <c r="K40" s="64"/>
      <c r="L40" s="124"/>
      <c r="M40" s="64"/>
      <c r="N40" s="125"/>
    </row>
    <row r="41" spans="1:14" ht="12">
      <c r="A41" s="306" t="str">
        <f>"∆ "&amp;TEXT(A26,0)&amp;"/"&amp;TEXT(A27,0)</f>
        <v>∆ 2007/2008</v>
      </c>
      <c r="B41" s="307"/>
      <c r="C41" s="65">
        <f aca="true" t="shared" si="5" ref="C41:N41">(C27-C26)/(C26)</f>
        <v>0.6531774014311473</v>
      </c>
      <c r="D41" s="65">
        <f t="shared" si="5"/>
        <v>-0.049115359529630954</v>
      </c>
      <c r="E41" s="65">
        <f t="shared" si="5"/>
        <v>-0.07465276396373823</v>
      </c>
      <c r="F41" s="65">
        <f t="shared" si="5"/>
        <v>0</v>
      </c>
      <c r="G41" s="126">
        <f t="shared" si="5"/>
        <v>0.36329469912762014</v>
      </c>
      <c r="H41" s="65">
        <f t="shared" si="5"/>
        <v>0.18781031797515768</v>
      </c>
      <c r="I41" s="65">
        <f t="shared" si="5"/>
        <v>0.06252451697317092</v>
      </c>
      <c r="J41" s="65">
        <f t="shared" si="5"/>
        <v>0.1546242419429882</v>
      </c>
      <c r="K41" s="65">
        <f t="shared" si="5"/>
        <v>-0.3393623816955655</v>
      </c>
      <c r="L41" s="127">
        <f t="shared" si="5"/>
        <v>0</v>
      </c>
      <c r="M41" s="65">
        <f t="shared" si="5"/>
        <v>0.07599377400914725</v>
      </c>
      <c r="N41" s="128">
        <f t="shared" si="5"/>
        <v>0.2625016023290151</v>
      </c>
    </row>
    <row r="42" spans="1:14" ht="12">
      <c r="A42" s="306" t="str">
        <f>"∆ "&amp;TEXT(A27,0)&amp;"/"&amp;TEXT(A28,0)</f>
        <v>∆ 2008/2009</v>
      </c>
      <c r="B42" s="307"/>
      <c r="C42" s="65">
        <f aca="true" t="shared" si="6" ref="C42:N42">(C28-C27)/(C27)</f>
        <v>-0.3588503187753591</v>
      </c>
      <c r="D42" s="65">
        <f t="shared" si="6"/>
        <v>-0.03679630552080173</v>
      </c>
      <c r="E42" s="65">
        <f t="shared" si="6"/>
        <v>0.05271044287386454</v>
      </c>
      <c r="F42" s="65">
        <f t="shared" si="6"/>
        <v>8.83456838875419</v>
      </c>
      <c r="G42" s="126">
        <f t="shared" si="6"/>
        <v>-0.25132363806496966</v>
      </c>
      <c r="H42" s="65">
        <f t="shared" si="6"/>
        <v>-0.5536043506383689</v>
      </c>
      <c r="I42" s="65">
        <f t="shared" si="6"/>
        <v>-0.06268562270630555</v>
      </c>
      <c r="J42" s="65">
        <f t="shared" si="6"/>
        <v>-0.7136887649746696</v>
      </c>
      <c r="K42" s="65">
        <f t="shared" si="6"/>
        <v>1.3658735313980563</v>
      </c>
      <c r="L42" s="127">
        <f t="shared" si="6"/>
        <v>-0.7603917637625395</v>
      </c>
      <c r="M42" s="65">
        <f t="shared" si="6"/>
        <v>-0.19388733255116775</v>
      </c>
      <c r="N42" s="128">
        <f t="shared" si="6"/>
        <v>-0.23415016703925148</v>
      </c>
    </row>
    <row r="43" spans="1:14" ht="7.5" customHeight="1" thickBot="1">
      <c r="A43" s="310"/>
      <c r="B43" s="311"/>
      <c r="C43" s="51"/>
      <c r="D43" s="51"/>
      <c r="E43" s="51"/>
      <c r="F43" s="51"/>
      <c r="G43" s="106"/>
      <c r="H43" s="51"/>
      <c r="I43" s="51"/>
      <c r="J43" s="51"/>
      <c r="K43" s="51"/>
      <c r="L43" s="50"/>
      <c r="M43" s="51"/>
      <c r="N43" s="115"/>
    </row>
    <row r="44" spans="1:2" ht="12">
      <c r="A44" s="54"/>
      <c r="B44" s="54"/>
    </row>
    <row r="45" spans="1:10" ht="12">
      <c r="A45" s="25"/>
      <c r="B45" s="25"/>
      <c r="I45" s="53"/>
      <c r="J45" s="53"/>
    </row>
    <row r="46" spans="1:10" ht="12">
      <c r="A46" s="52"/>
      <c r="B46" s="52"/>
      <c r="I46" s="53"/>
      <c r="J46" s="53"/>
    </row>
    <row r="47" spans="1:10" ht="12">
      <c r="A47" s="25"/>
      <c r="B47" s="25"/>
      <c r="I47" s="53"/>
      <c r="J47" s="53"/>
    </row>
    <row r="48" spans="9:10" ht="12">
      <c r="I48" s="53"/>
      <c r="J48" s="53"/>
    </row>
    <row r="49" spans="9:10" ht="12">
      <c r="I49" s="53"/>
      <c r="J49" s="53"/>
    </row>
    <row r="50" spans="5:13" ht="12">
      <c r="E50" s="53"/>
      <c r="F50" s="53"/>
      <c r="G50" s="53"/>
      <c r="H50" s="53"/>
      <c r="I50" s="53"/>
      <c r="J50" s="53"/>
      <c r="K50" s="53"/>
      <c r="L50" s="53"/>
      <c r="M50" s="53"/>
    </row>
  </sheetData>
  <sheetProtection/>
  <mergeCells count="8">
    <mergeCell ref="A42:B42"/>
    <mergeCell ref="A43:B43"/>
    <mergeCell ref="N7:N8"/>
    <mergeCell ref="C7:G7"/>
    <mergeCell ref="H7:M7"/>
    <mergeCell ref="A7:B8"/>
    <mergeCell ref="A41:B41"/>
    <mergeCell ref="A40:B40"/>
  </mergeCells>
  <conditionalFormatting sqref="C40:G40 G31:G38 J9:M28 J40:M40 C9:G28">
    <cfRule type="cellIs" priority="1" dxfId="0" operator="notBetween" stopIfTrue="1">
      <formula>#REF!-#REF!</formula>
      <formula>#REF!+#REF!</formula>
    </cfRule>
  </conditionalFormatting>
  <conditionalFormatting sqref="M31:M34">
    <cfRule type="cellIs" priority="2" dxfId="0" operator="notBetween" stopIfTrue="1">
      <formula>#REF!-#REF!</formula>
      <formula>#REF!+#REF!</formula>
    </cfRule>
  </conditionalFormatting>
  <conditionalFormatting sqref="H31:L38 C31:F38">
    <cfRule type="cellIs" priority="3" dxfId="0" operator="between" stopIfTrue="1">
      <formula>#REF!-0.1</formula>
      <formula>#REF!+0.1</formula>
    </cfRule>
  </conditionalFormatting>
  <printOptions/>
  <pageMargins left="0.75" right="0.75" top="1" bottom="1" header="0.5" footer="0.5"/>
  <pageSetup fitToWidth="2" horizontalDpi="600" verticalDpi="600" orientation="portrait" paperSize="9" scale="47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41"/>
  <sheetViews>
    <sheetView showGridLines="0" tabSelected="1" zoomScaleSheetLayoutView="85" workbookViewId="0" topLeftCell="B1">
      <selection activeCell="I2" sqref="I2:N29"/>
    </sheetView>
  </sheetViews>
  <sheetFormatPr defaultColWidth="8.8515625" defaultRowHeight="12.75"/>
  <cols>
    <col min="1" max="1" width="57.8515625" style="0" bestFit="1" customWidth="1"/>
    <col min="2" max="2" width="5.140625" style="0" customWidth="1"/>
    <col min="3" max="3" width="16.7109375" style="84" bestFit="1" customWidth="1"/>
    <col min="4" max="5" width="17.421875" style="84" customWidth="1"/>
    <col min="6" max="6" width="17.421875" style="0" customWidth="1"/>
    <col min="7" max="7" width="14.7109375" style="0" customWidth="1"/>
    <col min="8" max="11" width="11.7109375" style="0" customWidth="1"/>
    <col min="12" max="13" width="31.421875" style="0" customWidth="1"/>
  </cols>
  <sheetData>
    <row r="1" spans="1:2" ht="18">
      <c r="A1" s="83" t="s">
        <v>91</v>
      </c>
      <c r="B1" s="83"/>
    </row>
    <row r="2" spans="3:5" ht="12.75" thickBot="1">
      <c r="C2" s="85"/>
      <c r="D2" s="85"/>
      <c r="E2" s="85"/>
    </row>
    <row r="3" spans="2:9" ht="21" customHeight="1">
      <c r="B3" s="97"/>
      <c r="C3" s="105" t="s">
        <v>56</v>
      </c>
      <c r="D3" s="159" t="s">
        <v>3</v>
      </c>
      <c r="E3" s="98" t="s">
        <v>84</v>
      </c>
      <c r="F3" s="160" t="s">
        <v>2</v>
      </c>
      <c r="G3" s="161" t="s">
        <v>19</v>
      </c>
      <c r="I3" s="94"/>
    </row>
    <row r="4" spans="1:8" ht="15" customHeight="1">
      <c r="A4" s="86" t="s">
        <v>29</v>
      </c>
      <c r="B4" s="315"/>
      <c r="C4" s="99"/>
      <c r="D4" s="155">
        <f>SUM(D5:D8)</f>
        <v>88.99977931243835</v>
      </c>
      <c r="E4" s="104">
        <f>SUM(E5:E8)</f>
        <v>44274.05448177783</v>
      </c>
      <c r="F4" s="104">
        <f>SUM(F5:F8)</f>
        <v>289.61904</v>
      </c>
      <c r="G4" s="162">
        <f>SUM(D4:F4)</f>
        <v>44652.67330109026</v>
      </c>
      <c r="H4" s="87"/>
    </row>
    <row r="5" spans="1:8" ht="15" customHeight="1">
      <c r="A5" s="88" t="s">
        <v>18</v>
      </c>
      <c r="B5" s="316"/>
      <c r="C5" s="242" t="s">
        <v>30</v>
      </c>
      <c r="D5" s="151">
        <v>0</v>
      </c>
      <c r="E5" s="152">
        <v>27629.59109137141</v>
      </c>
      <c r="F5" s="194">
        <v>0</v>
      </c>
      <c r="G5" s="163">
        <f aca="true" t="shared" si="0" ref="G5:G32">SUM(D5:F5)</f>
        <v>27629.59109137141</v>
      </c>
      <c r="H5" s="87"/>
    </row>
    <row r="6" spans="1:8" ht="15" customHeight="1">
      <c r="A6" s="88" t="s">
        <v>31</v>
      </c>
      <c r="B6" s="316"/>
      <c r="C6" s="242" t="s">
        <v>105</v>
      </c>
      <c r="D6" s="153">
        <v>0</v>
      </c>
      <c r="E6" s="101">
        <v>6350.800149999999</v>
      </c>
      <c r="F6" s="195">
        <v>289.61904</v>
      </c>
      <c r="G6" s="164">
        <f t="shared" si="0"/>
        <v>6640.419189999999</v>
      </c>
      <c r="H6" s="87"/>
    </row>
    <row r="7" spans="1:8" ht="15" customHeight="1">
      <c r="A7" s="88" t="s">
        <v>20</v>
      </c>
      <c r="B7" s="316"/>
      <c r="C7" s="242" t="s">
        <v>32</v>
      </c>
      <c r="D7" s="153">
        <v>0</v>
      </c>
      <c r="E7" s="101">
        <v>10136.798809999998</v>
      </c>
      <c r="F7" s="195">
        <v>0</v>
      </c>
      <c r="G7" s="164">
        <f t="shared" si="0"/>
        <v>10136.798809999998</v>
      </c>
      <c r="H7" s="87"/>
    </row>
    <row r="8" spans="1:8" ht="15" customHeight="1">
      <c r="A8" s="88" t="s">
        <v>77</v>
      </c>
      <c r="B8" s="197"/>
      <c r="C8" s="243"/>
      <c r="D8" s="158">
        <v>88.99977931243835</v>
      </c>
      <c r="E8" s="102">
        <v>156.86443040641646</v>
      </c>
      <c r="F8" s="196">
        <v>0</v>
      </c>
      <c r="G8" s="165">
        <f>SUM(D8:F8)</f>
        <v>245.8642097188548</v>
      </c>
      <c r="H8" s="87"/>
    </row>
    <row r="9" spans="1:8" ht="15" customHeight="1">
      <c r="A9" s="86" t="s">
        <v>53</v>
      </c>
      <c r="B9" s="312" t="s">
        <v>21</v>
      </c>
      <c r="C9" s="244" t="s">
        <v>106</v>
      </c>
      <c r="D9" s="198">
        <v>1.6685596389342308</v>
      </c>
      <c r="E9" s="199">
        <v>769.0378250510759</v>
      </c>
      <c r="F9" s="199">
        <v>4.712040612513653</v>
      </c>
      <c r="G9" s="200">
        <f t="shared" si="0"/>
        <v>775.4184253025237</v>
      </c>
      <c r="H9" s="214"/>
    </row>
    <row r="10" spans="1:12" ht="15" customHeight="1">
      <c r="A10" s="86" t="s">
        <v>42</v>
      </c>
      <c r="B10" s="313"/>
      <c r="C10" s="245"/>
      <c r="D10" s="157">
        <f>SUM(D11:D26)</f>
        <v>3766.9642860086205</v>
      </c>
      <c r="E10" s="103">
        <f>SUM(E11:E26)</f>
        <v>10564.150123290134</v>
      </c>
      <c r="F10" s="103">
        <f>SUM(F11:F26)</f>
        <v>3225.320996815806</v>
      </c>
      <c r="G10" s="166">
        <f t="shared" si="0"/>
        <v>17556.43540611456</v>
      </c>
      <c r="H10" s="89"/>
      <c r="I10" s="90"/>
      <c r="J10" s="90"/>
      <c r="K10" s="90"/>
      <c r="L10" s="90"/>
    </row>
    <row r="11" spans="1:12" ht="15" customHeight="1">
      <c r="A11" s="93" t="s">
        <v>38</v>
      </c>
      <c r="B11" s="313"/>
      <c r="C11" s="246" t="s">
        <v>43</v>
      </c>
      <c r="D11" s="153">
        <v>7.856619135714754</v>
      </c>
      <c r="E11" s="101">
        <v>113.45417396851927</v>
      </c>
      <c r="F11" s="101">
        <v>14.438645845737364</v>
      </c>
      <c r="G11" s="164">
        <f t="shared" si="0"/>
        <v>135.7494389499714</v>
      </c>
      <c r="H11" s="89"/>
      <c r="I11" s="90"/>
      <c r="J11" s="90"/>
      <c r="K11" s="90"/>
      <c r="L11" s="90"/>
    </row>
    <row r="12" spans="1:12" ht="15" customHeight="1">
      <c r="A12" s="88" t="s">
        <v>92</v>
      </c>
      <c r="B12" s="313"/>
      <c r="C12" s="246" t="s">
        <v>48</v>
      </c>
      <c r="D12" s="153">
        <v>0</v>
      </c>
      <c r="E12" s="101">
        <v>0</v>
      </c>
      <c r="F12" s="101">
        <v>0</v>
      </c>
      <c r="G12" s="164">
        <f t="shared" si="0"/>
        <v>0</v>
      </c>
      <c r="H12" s="91"/>
      <c r="I12" s="90"/>
      <c r="J12" s="90"/>
      <c r="K12" s="90"/>
      <c r="L12" s="90"/>
    </row>
    <row r="13" spans="1:12" ht="15" customHeight="1">
      <c r="A13" s="88" t="s">
        <v>94</v>
      </c>
      <c r="B13" s="313"/>
      <c r="C13" s="246" t="s">
        <v>74</v>
      </c>
      <c r="D13" s="153">
        <v>0</v>
      </c>
      <c r="E13" s="101">
        <v>0</v>
      </c>
      <c r="F13" s="101">
        <v>0</v>
      </c>
      <c r="G13" s="164">
        <f t="shared" si="0"/>
        <v>0</v>
      </c>
      <c r="H13" s="91"/>
      <c r="I13" s="90"/>
      <c r="J13" s="90"/>
      <c r="K13" s="90"/>
      <c r="L13" s="90"/>
    </row>
    <row r="14" spans="1:12" ht="15" customHeight="1">
      <c r="A14" s="88" t="s">
        <v>93</v>
      </c>
      <c r="B14" s="313"/>
      <c r="C14" s="246" t="s">
        <v>107</v>
      </c>
      <c r="D14" s="153">
        <v>0</v>
      </c>
      <c r="E14" s="101">
        <v>6.7672129083639225</v>
      </c>
      <c r="F14" s="101">
        <v>0</v>
      </c>
      <c r="G14" s="164">
        <f t="shared" si="0"/>
        <v>6.7672129083639225</v>
      </c>
      <c r="H14" s="91"/>
      <c r="I14" s="90"/>
      <c r="J14" s="90"/>
      <c r="K14" s="90"/>
      <c r="L14" s="90"/>
    </row>
    <row r="15" spans="1:12" ht="15" customHeight="1">
      <c r="A15" s="88" t="s">
        <v>95</v>
      </c>
      <c r="B15" s="313"/>
      <c r="C15" s="246" t="s">
        <v>108</v>
      </c>
      <c r="D15" s="153">
        <v>0</v>
      </c>
      <c r="E15" s="101">
        <v>720.5232187609471</v>
      </c>
      <c r="F15" s="101">
        <v>77.85027539205642</v>
      </c>
      <c r="G15" s="164">
        <f t="shared" si="0"/>
        <v>798.3734941530035</v>
      </c>
      <c r="H15" s="91"/>
      <c r="I15" s="193"/>
      <c r="J15" s="90"/>
      <c r="K15" s="90"/>
      <c r="L15" s="90"/>
    </row>
    <row r="16" spans="1:12" ht="15" customHeight="1">
      <c r="A16" s="88" t="s">
        <v>96</v>
      </c>
      <c r="B16" s="313"/>
      <c r="C16" s="246" t="s">
        <v>47</v>
      </c>
      <c r="D16" s="153">
        <v>1083.7531336256422</v>
      </c>
      <c r="E16" s="101">
        <v>548.4290777863861</v>
      </c>
      <c r="F16" s="101">
        <v>0</v>
      </c>
      <c r="G16" s="164">
        <f t="shared" si="0"/>
        <v>1632.1822114120282</v>
      </c>
      <c r="H16" s="91"/>
      <c r="I16" s="193"/>
      <c r="J16" s="90"/>
      <c r="K16" s="90"/>
      <c r="L16" s="90"/>
    </row>
    <row r="17" spans="1:12" ht="15" customHeight="1">
      <c r="A17" s="88" t="s">
        <v>97</v>
      </c>
      <c r="B17" s="313"/>
      <c r="C17" s="246" t="s">
        <v>46</v>
      </c>
      <c r="D17" s="153">
        <v>0</v>
      </c>
      <c r="E17" s="101">
        <v>0</v>
      </c>
      <c r="F17" s="101">
        <v>0</v>
      </c>
      <c r="G17" s="164">
        <f t="shared" si="0"/>
        <v>0</v>
      </c>
      <c r="H17" s="91"/>
      <c r="I17" s="193"/>
      <c r="J17" s="90"/>
      <c r="K17" s="90"/>
      <c r="L17" s="90"/>
    </row>
    <row r="18" spans="1:12" ht="15" customHeight="1">
      <c r="A18" s="88" t="s">
        <v>98</v>
      </c>
      <c r="B18" s="313"/>
      <c r="C18" s="246" t="s">
        <v>109</v>
      </c>
      <c r="D18" s="153">
        <v>17.37220565865215</v>
      </c>
      <c r="E18" s="101">
        <v>1123.9013309643244</v>
      </c>
      <c r="F18" s="101">
        <v>949.2531101629321</v>
      </c>
      <c r="G18" s="164">
        <f t="shared" si="0"/>
        <v>2090.5266467859087</v>
      </c>
      <c r="H18" s="91"/>
      <c r="I18" s="193"/>
      <c r="J18" s="90"/>
      <c r="K18" s="90"/>
      <c r="L18" s="90"/>
    </row>
    <row r="19" spans="1:12" ht="15" customHeight="1">
      <c r="A19" s="88" t="s">
        <v>99</v>
      </c>
      <c r="B19" s="313"/>
      <c r="C19" s="246" t="s">
        <v>44</v>
      </c>
      <c r="D19" s="153">
        <v>392.3301364424253</v>
      </c>
      <c r="E19" s="101">
        <v>6268.466981939156</v>
      </c>
      <c r="F19" s="101">
        <v>2015.1698068751691</v>
      </c>
      <c r="G19" s="164">
        <f t="shared" si="0"/>
        <v>8675.96692525675</v>
      </c>
      <c r="H19" s="91"/>
      <c r="I19" s="193"/>
      <c r="J19" s="90"/>
      <c r="K19" s="90"/>
      <c r="L19" s="90"/>
    </row>
    <row r="20" spans="1:12" ht="15" customHeight="1">
      <c r="A20" s="88" t="s">
        <v>100</v>
      </c>
      <c r="B20" s="313"/>
      <c r="C20" s="246" t="s">
        <v>110</v>
      </c>
      <c r="D20" s="153">
        <v>0.5008203433124944</v>
      </c>
      <c r="E20" s="101">
        <v>231.4125700336023</v>
      </c>
      <c r="F20" s="101">
        <v>102.85205119065147</v>
      </c>
      <c r="G20" s="164">
        <f t="shared" si="0"/>
        <v>334.76544156756626</v>
      </c>
      <c r="H20" s="91"/>
      <c r="I20" s="193"/>
      <c r="J20" s="90"/>
      <c r="K20" s="90"/>
      <c r="L20" s="90"/>
    </row>
    <row r="21" spans="1:12" ht="15" customHeight="1">
      <c r="A21" s="88" t="s">
        <v>101</v>
      </c>
      <c r="B21" s="313"/>
      <c r="C21" s="246" t="s">
        <v>45</v>
      </c>
      <c r="D21" s="153">
        <v>0</v>
      </c>
      <c r="E21" s="101">
        <v>116.23939342919638</v>
      </c>
      <c r="F21" s="101">
        <v>0</v>
      </c>
      <c r="G21" s="164">
        <f t="shared" si="0"/>
        <v>116.23939342919638</v>
      </c>
      <c r="H21" s="91"/>
      <c r="I21" s="193"/>
      <c r="J21" s="90"/>
      <c r="K21" s="90"/>
      <c r="L21" s="90"/>
    </row>
    <row r="22" spans="1:12" ht="15" customHeight="1">
      <c r="A22" s="88" t="s">
        <v>102</v>
      </c>
      <c r="B22" s="313"/>
      <c r="C22" s="246" t="s">
        <v>111</v>
      </c>
      <c r="D22" s="153">
        <v>0</v>
      </c>
      <c r="E22" s="101">
        <v>12.511728046010468</v>
      </c>
      <c r="F22" s="101">
        <v>0</v>
      </c>
      <c r="G22" s="164">
        <f t="shared" si="0"/>
        <v>12.511728046010468</v>
      </c>
      <c r="H22" s="91"/>
      <c r="I22" s="90"/>
      <c r="J22" s="90"/>
      <c r="K22" s="90"/>
      <c r="L22" s="90"/>
    </row>
    <row r="23" spans="1:12" ht="15" customHeight="1">
      <c r="A23" s="88" t="s">
        <v>103</v>
      </c>
      <c r="B23" s="313"/>
      <c r="C23" s="246"/>
      <c r="D23" s="153">
        <v>1409.7153626103004</v>
      </c>
      <c r="E23" s="101">
        <v>744.4804580281776</v>
      </c>
      <c r="F23" s="101">
        <v>65.75710734925994</v>
      </c>
      <c r="G23" s="164">
        <f t="shared" si="0"/>
        <v>2219.952927987738</v>
      </c>
      <c r="H23" s="91"/>
      <c r="I23" s="90"/>
      <c r="J23" s="90"/>
      <c r="K23" s="90"/>
      <c r="L23" s="90"/>
    </row>
    <row r="24" spans="1:12" ht="15" customHeight="1">
      <c r="A24" s="88" t="s">
        <v>33</v>
      </c>
      <c r="B24" s="313"/>
      <c r="C24" s="246" t="s">
        <v>49</v>
      </c>
      <c r="D24" s="153">
        <v>0</v>
      </c>
      <c r="E24" s="101">
        <v>8.442696490177498</v>
      </c>
      <c r="F24" s="101">
        <v>0</v>
      </c>
      <c r="G24" s="164">
        <f t="shared" si="0"/>
        <v>8.442696490177498</v>
      </c>
      <c r="H24" s="91"/>
      <c r="I24" s="90"/>
      <c r="J24" s="90"/>
      <c r="K24" s="90"/>
      <c r="L24" s="90"/>
    </row>
    <row r="25" spans="1:12" ht="15" customHeight="1">
      <c r="A25" s="88" t="s">
        <v>104</v>
      </c>
      <c r="B25" s="313"/>
      <c r="C25" s="246" t="s">
        <v>112</v>
      </c>
      <c r="D25" s="153">
        <v>0</v>
      </c>
      <c r="E25" s="101">
        <v>3.3292076365906116</v>
      </c>
      <c r="F25" s="101">
        <v>0</v>
      </c>
      <c r="G25" s="164">
        <f t="shared" si="0"/>
        <v>3.3292076365906116</v>
      </c>
      <c r="H25" s="91"/>
      <c r="I25" s="90"/>
      <c r="J25" s="90"/>
      <c r="K25" s="90"/>
      <c r="L25" s="90"/>
    </row>
    <row r="26" spans="1:12" ht="15" customHeight="1">
      <c r="A26" s="88" t="s">
        <v>75</v>
      </c>
      <c r="B26" s="313"/>
      <c r="C26" s="247"/>
      <c r="D26" s="158">
        <v>855.4360081925734</v>
      </c>
      <c r="E26" s="102">
        <v>666.1920732986811</v>
      </c>
      <c r="F26" s="102">
        <v>0</v>
      </c>
      <c r="G26" s="165">
        <f t="shared" si="0"/>
        <v>1521.6280814912543</v>
      </c>
      <c r="H26" s="91"/>
      <c r="I26" s="90"/>
      <c r="J26" s="90"/>
      <c r="K26" s="90"/>
      <c r="L26" s="90"/>
    </row>
    <row r="27" spans="1:12" ht="15" customHeight="1">
      <c r="A27" s="86" t="s">
        <v>41</v>
      </c>
      <c r="B27" s="313"/>
      <c r="C27" s="245"/>
      <c r="D27" s="157">
        <f>SUM(D28:D30)</f>
        <v>3.9439602035858927</v>
      </c>
      <c r="E27" s="103">
        <f>SUM(E28:E30)</f>
        <v>1090.8703689228569</v>
      </c>
      <c r="F27" s="103">
        <f>SUM(F28:F30)</f>
        <v>201.74760783976467</v>
      </c>
      <c r="G27" s="166">
        <f t="shared" si="0"/>
        <v>1296.5619369662074</v>
      </c>
      <c r="H27" s="89"/>
      <c r="I27" s="90"/>
      <c r="J27" s="90"/>
      <c r="K27" s="90"/>
      <c r="L27" s="90"/>
    </row>
    <row r="28" spans="1:12" ht="15" customHeight="1">
      <c r="A28" s="88" t="s">
        <v>34</v>
      </c>
      <c r="B28" s="313"/>
      <c r="C28" s="246" t="s">
        <v>51</v>
      </c>
      <c r="D28" s="153">
        <v>0</v>
      </c>
      <c r="E28" s="101">
        <v>788.0212716282939</v>
      </c>
      <c r="F28" s="101">
        <v>71.76541749992424</v>
      </c>
      <c r="G28" s="164">
        <f t="shared" si="0"/>
        <v>859.7866891282181</v>
      </c>
      <c r="H28" s="89"/>
      <c r="I28" s="90"/>
      <c r="J28" s="90"/>
      <c r="K28" s="90"/>
      <c r="L28" s="90"/>
    </row>
    <row r="29" spans="1:12" ht="15" customHeight="1">
      <c r="A29" s="88" t="s">
        <v>35</v>
      </c>
      <c r="B29" s="313"/>
      <c r="C29" s="246" t="s">
        <v>50</v>
      </c>
      <c r="D29" s="153">
        <v>0</v>
      </c>
      <c r="E29" s="101">
        <v>10.531611085685332</v>
      </c>
      <c r="F29" s="101">
        <v>3.2124077132976514</v>
      </c>
      <c r="G29" s="164">
        <f t="shared" si="0"/>
        <v>13.744018798982983</v>
      </c>
      <c r="H29" s="89"/>
      <c r="I29" s="90"/>
      <c r="J29" s="90"/>
      <c r="K29" s="90"/>
      <c r="L29" s="90"/>
    </row>
    <row r="30" spans="1:7" ht="15" customHeight="1">
      <c r="A30" s="88" t="s">
        <v>76</v>
      </c>
      <c r="B30" s="313"/>
      <c r="C30" s="248"/>
      <c r="D30" s="158">
        <v>3.9439602035858927</v>
      </c>
      <c r="E30" s="102">
        <v>292.3174862088776</v>
      </c>
      <c r="F30" s="102">
        <v>126.76978262654276</v>
      </c>
      <c r="G30" s="165">
        <f t="shared" si="0"/>
        <v>423.03122903900623</v>
      </c>
    </row>
    <row r="31" spans="1:12" ht="15" customHeight="1">
      <c r="A31" s="92" t="s">
        <v>78</v>
      </c>
      <c r="B31" s="313"/>
      <c r="C31" s="150"/>
      <c r="D31" s="155">
        <v>2.9795707838111265</v>
      </c>
      <c r="E31" s="104">
        <v>16.18908811518572</v>
      </c>
      <c r="F31" s="104">
        <v>0</v>
      </c>
      <c r="G31" s="162">
        <f t="shared" si="0"/>
        <v>19.168658898996846</v>
      </c>
      <c r="H31" s="89"/>
      <c r="I31" s="90"/>
      <c r="J31" s="90"/>
      <c r="K31" s="90"/>
      <c r="L31" s="90"/>
    </row>
    <row r="32" spans="1:12" ht="15" customHeight="1">
      <c r="A32" s="86" t="s">
        <v>79</v>
      </c>
      <c r="B32" s="313"/>
      <c r="C32" s="156"/>
      <c r="D32" s="154">
        <v>4.964857652716555</v>
      </c>
      <c r="E32" s="100">
        <v>554.7454332945529</v>
      </c>
      <c r="F32" s="100">
        <v>299.7380371027386</v>
      </c>
      <c r="G32" s="167">
        <f t="shared" si="0"/>
        <v>859.4483280500081</v>
      </c>
      <c r="H32" s="89"/>
      <c r="I32" s="90"/>
      <c r="J32" s="90"/>
      <c r="K32" s="90"/>
      <c r="L32" s="90"/>
    </row>
    <row r="33" spans="1:12" ht="15" customHeight="1" thickBot="1">
      <c r="A33" s="92" t="s">
        <v>55</v>
      </c>
      <c r="B33" s="314"/>
      <c r="C33" s="168"/>
      <c r="D33" s="169">
        <f>D32+D27+D10+D31+D9</f>
        <v>3780.5212342876684</v>
      </c>
      <c r="E33" s="170">
        <f>E32+E27+E10+E31+E9</f>
        <v>12994.992838673805</v>
      </c>
      <c r="F33" s="170">
        <f>F32+F27+F10+F31+F9</f>
        <v>3731.518682370823</v>
      </c>
      <c r="G33" s="171">
        <f>G32+G27+G10+G31+G9</f>
        <v>20507.032755332297</v>
      </c>
      <c r="H33" s="89"/>
      <c r="I33" s="90"/>
      <c r="J33" s="90"/>
      <c r="K33" s="90"/>
      <c r="L33" s="90"/>
    </row>
    <row r="34" spans="4:12" ht="12">
      <c r="D34" s="213"/>
      <c r="E34" s="213"/>
      <c r="F34" s="213"/>
      <c r="G34" s="213"/>
      <c r="H34" s="90"/>
      <c r="I34" s="90"/>
      <c r="J34" s="90"/>
      <c r="K34" s="90"/>
      <c r="L34" s="90"/>
    </row>
    <row r="35" spans="7:12" ht="12">
      <c r="G35" s="213"/>
      <c r="H35" s="90"/>
      <c r="I35" s="90"/>
      <c r="J35" s="90"/>
      <c r="K35" s="90"/>
      <c r="L35" s="90"/>
    </row>
    <row r="36" spans="8:12" ht="12">
      <c r="H36" s="90"/>
      <c r="I36" s="90"/>
      <c r="J36" s="90"/>
      <c r="K36" s="90"/>
      <c r="L36" s="90"/>
    </row>
    <row r="37" spans="8:12" ht="12">
      <c r="H37" s="90"/>
      <c r="I37" s="90"/>
      <c r="J37" s="90"/>
      <c r="K37" s="90"/>
      <c r="L37" s="90"/>
    </row>
    <row r="38" spans="8:12" ht="12">
      <c r="H38" s="90"/>
      <c r="I38" s="90"/>
      <c r="J38" s="90"/>
      <c r="K38" s="90"/>
      <c r="L38" s="90"/>
    </row>
    <row r="39" spans="8:12" ht="12">
      <c r="H39" s="90"/>
      <c r="I39" s="90"/>
      <c r="J39" s="90"/>
      <c r="K39" s="90"/>
      <c r="L39" s="90"/>
    </row>
    <row r="40" spans="8:12" ht="12">
      <c r="H40" s="90"/>
      <c r="I40" s="90"/>
      <c r="J40" s="90"/>
      <c r="K40" s="90"/>
      <c r="L40" s="90"/>
    </row>
    <row r="41" spans="8:12" ht="12">
      <c r="H41" s="90"/>
      <c r="I41" s="90"/>
      <c r="J41" s="90"/>
      <c r="K41" s="90"/>
      <c r="L41" s="90"/>
    </row>
  </sheetData>
  <sheetProtection/>
  <mergeCells count="2">
    <mergeCell ref="B9:B33"/>
    <mergeCell ref="B4:B7"/>
  </mergeCells>
  <printOptions/>
  <pageMargins left="0.36" right="0.43" top="1" bottom="1" header="0.5" footer="0.5"/>
  <pageSetup fitToHeight="1" fitToWidth="1" horizontalDpi="600" verticalDpi="600" orientation="portrait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Coal</dc:title>
  <dc:subject/>
  <dc:creator/>
  <cp:keywords/>
  <dc:description/>
  <cp:lastModifiedBy>KC Hallett</cp:lastModifiedBy>
  <cp:lastPrinted>2010-04-29T01:11:41Z</cp:lastPrinted>
  <dcterms:created xsi:type="dcterms:W3CDTF">1999-01-12T23:36:36Z</dcterms:created>
  <dcterms:modified xsi:type="dcterms:W3CDTF">2011-01-24T23:16:59Z</dcterms:modified>
  <cp:category/>
  <cp:version/>
  <cp:contentType/>
  <cp:contentStatus/>
</cp:coreProperties>
</file>